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/>
  </bookViews>
  <sheets>
    <sheet name="Форма 3" sheetId="1" r:id="rId1"/>
  </sheets>
  <definedNames>
    <definedName name="_GoBack" localSheetId="0">'Форма 3'!$A$146</definedName>
    <definedName name="_xlnm.Print_Titles" localSheetId="0">'Форма 3'!$10:$12</definedName>
    <definedName name="_xlnm.Print_Area" localSheetId="0">'Форма 3'!$A$5:$Q$169</definedName>
  </definedNames>
  <calcPr calcId="145621"/>
</workbook>
</file>

<file path=xl/calcChain.xml><?xml version="1.0" encoding="utf-8"?>
<calcChain xmlns="http://schemas.openxmlformats.org/spreadsheetml/2006/main">
  <c r="M108" i="1" l="1"/>
  <c r="N108" i="1"/>
  <c r="O108" i="1"/>
  <c r="P108" i="1"/>
  <c r="Q108" i="1"/>
  <c r="R108" i="1"/>
  <c r="P168" i="1" l="1"/>
  <c r="N168" i="1"/>
  <c r="P167" i="1"/>
  <c r="O167" i="1"/>
  <c r="N167" i="1"/>
  <c r="P166" i="1"/>
  <c r="O166" i="1"/>
  <c r="N166" i="1"/>
  <c r="P164" i="1"/>
  <c r="O164" i="1"/>
  <c r="N164" i="1"/>
  <c r="P163" i="1"/>
  <c r="O163" i="1"/>
  <c r="N163" i="1"/>
  <c r="P162" i="1"/>
  <c r="O162" i="1"/>
  <c r="N162" i="1"/>
  <c r="P160" i="1"/>
  <c r="O160" i="1"/>
  <c r="N160" i="1"/>
  <c r="P159" i="1"/>
  <c r="O159" i="1"/>
  <c r="N159" i="1"/>
  <c r="P158" i="1"/>
  <c r="O158" i="1"/>
  <c r="N158" i="1"/>
  <c r="P157" i="1"/>
  <c r="O157" i="1"/>
  <c r="N157" i="1"/>
  <c r="P156" i="1"/>
  <c r="O156" i="1"/>
  <c r="N156" i="1"/>
  <c r="P155" i="1"/>
  <c r="O155" i="1"/>
  <c r="N155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9" i="1"/>
  <c r="O149" i="1"/>
  <c r="N149" i="1"/>
  <c r="P148" i="1"/>
  <c r="O148" i="1"/>
  <c r="N148" i="1"/>
  <c r="P147" i="1"/>
  <c r="O147" i="1"/>
  <c r="N147" i="1"/>
  <c r="P145" i="1"/>
  <c r="O145" i="1"/>
  <c r="N145" i="1"/>
  <c r="P144" i="1"/>
  <c r="O144" i="1"/>
  <c r="N144" i="1"/>
  <c r="P143" i="1"/>
  <c r="O143" i="1"/>
  <c r="N143" i="1"/>
  <c r="P141" i="1"/>
  <c r="O141" i="1"/>
  <c r="N141" i="1"/>
  <c r="P140" i="1"/>
  <c r="O140" i="1"/>
  <c r="N140" i="1"/>
  <c r="P139" i="1"/>
  <c r="O139" i="1"/>
  <c r="N139" i="1"/>
  <c r="P137" i="1"/>
  <c r="O137" i="1"/>
  <c r="N137" i="1"/>
  <c r="P136" i="1"/>
  <c r="O136" i="1"/>
  <c r="N136" i="1"/>
  <c r="P135" i="1"/>
  <c r="O135" i="1"/>
  <c r="N135" i="1"/>
  <c r="P134" i="1"/>
  <c r="O134" i="1"/>
  <c r="N134" i="1"/>
  <c r="P133" i="1"/>
  <c r="O133" i="1"/>
  <c r="N133" i="1"/>
  <c r="P132" i="1"/>
  <c r="O132" i="1"/>
  <c r="N132" i="1"/>
  <c r="P131" i="1"/>
  <c r="O131" i="1"/>
  <c r="N131" i="1"/>
  <c r="P130" i="1"/>
  <c r="O130" i="1"/>
  <c r="N130" i="1"/>
  <c r="P129" i="1"/>
  <c r="O129" i="1"/>
  <c r="N129" i="1"/>
  <c r="P128" i="1"/>
  <c r="O128" i="1"/>
  <c r="N128" i="1"/>
  <c r="P127" i="1"/>
  <c r="O127" i="1"/>
  <c r="N127" i="1"/>
  <c r="P126" i="1"/>
  <c r="O126" i="1"/>
  <c r="N126" i="1"/>
  <c r="P125" i="1"/>
  <c r="O125" i="1"/>
  <c r="N125" i="1"/>
  <c r="P124" i="1"/>
  <c r="O124" i="1"/>
  <c r="N124" i="1"/>
  <c r="P123" i="1"/>
  <c r="O123" i="1"/>
  <c r="N123" i="1"/>
  <c r="P122" i="1"/>
  <c r="O122" i="1"/>
  <c r="N122" i="1"/>
  <c r="O120" i="1"/>
  <c r="P119" i="1"/>
  <c r="O119" i="1"/>
  <c r="N119" i="1"/>
  <c r="P117" i="1"/>
  <c r="O117" i="1"/>
  <c r="N117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09" i="1"/>
  <c r="O109" i="1"/>
  <c r="N109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O96" i="1"/>
  <c r="N96" i="1"/>
  <c r="P95" i="1"/>
  <c r="O95" i="1"/>
  <c r="N95" i="1"/>
  <c r="P94" i="1"/>
  <c r="O94" i="1"/>
  <c r="N94" i="1"/>
  <c r="P93" i="1"/>
  <c r="O93" i="1"/>
  <c r="N93" i="1"/>
  <c r="N92" i="1"/>
  <c r="O91" i="1"/>
  <c r="N91" i="1"/>
  <c r="P90" i="1"/>
  <c r="O90" i="1"/>
  <c r="N90" i="1"/>
  <c r="P89" i="1"/>
  <c r="O89" i="1"/>
  <c r="N89" i="1"/>
  <c r="P88" i="1"/>
  <c r="O88" i="1"/>
  <c r="N88" i="1"/>
  <c r="N87" i="1"/>
  <c r="P86" i="1"/>
  <c r="O86" i="1"/>
  <c r="N86" i="1"/>
  <c r="P85" i="1"/>
  <c r="O85" i="1"/>
  <c r="N85" i="1"/>
  <c r="O84" i="1"/>
  <c r="N84" i="1"/>
  <c r="P83" i="1"/>
  <c r="O83" i="1"/>
  <c r="N83" i="1"/>
  <c r="P82" i="1"/>
  <c r="O82" i="1"/>
  <c r="N82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P74" i="1"/>
  <c r="O74" i="1"/>
  <c r="N74" i="1"/>
  <c r="P73" i="1"/>
  <c r="O73" i="1"/>
  <c r="N73" i="1"/>
  <c r="P71" i="1"/>
  <c r="O71" i="1"/>
  <c r="N71" i="1"/>
  <c r="P70" i="1"/>
  <c r="O70" i="1"/>
  <c r="N70" i="1"/>
  <c r="P69" i="1"/>
  <c r="O69" i="1"/>
  <c r="N69" i="1"/>
  <c r="P68" i="1"/>
  <c r="O68" i="1"/>
  <c r="N68" i="1"/>
  <c r="P66" i="1"/>
  <c r="O66" i="1"/>
  <c r="N66" i="1"/>
  <c r="P65" i="1"/>
  <c r="O65" i="1"/>
  <c r="N65" i="1"/>
  <c r="P64" i="1"/>
  <c r="O64" i="1"/>
  <c r="N64" i="1"/>
  <c r="P63" i="1"/>
  <c r="O63" i="1"/>
  <c r="N63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N44" i="1"/>
  <c r="P41" i="1"/>
  <c r="O41" i="1"/>
  <c r="N41" i="1"/>
  <c r="P40" i="1"/>
  <c r="O40" i="1"/>
  <c r="N40" i="1"/>
  <c r="P39" i="1"/>
  <c r="O39" i="1"/>
  <c r="N39" i="1"/>
  <c r="P38" i="1"/>
  <c r="O38" i="1"/>
  <c r="N38" i="1"/>
  <c r="N37" i="1"/>
  <c r="P36" i="1"/>
  <c r="N36" i="1"/>
  <c r="O34" i="1"/>
  <c r="N34" i="1"/>
  <c r="P33" i="1"/>
  <c r="O33" i="1"/>
  <c r="N33" i="1"/>
  <c r="P32" i="1"/>
  <c r="O32" i="1"/>
  <c r="N32" i="1"/>
  <c r="P31" i="1"/>
  <c r="O31" i="1"/>
  <c r="N31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O21" i="1"/>
  <c r="P21" i="1"/>
  <c r="O22" i="1"/>
  <c r="P22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14" i="1"/>
  <c r="O14" i="1"/>
  <c r="P14" i="1"/>
  <c r="Q14" i="1"/>
  <c r="R14" i="1"/>
  <c r="I101" i="1"/>
  <c r="O101" i="1" s="1"/>
  <c r="R156" i="1" l="1"/>
  <c r="R157" i="1"/>
  <c r="R158" i="1"/>
  <c r="R159" i="1"/>
  <c r="R160" i="1"/>
  <c r="Q156" i="1"/>
  <c r="Q157" i="1"/>
  <c r="Q158" i="1"/>
  <c r="Q159" i="1"/>
  <c r="Q160" i="1"/>
  <c r="M156" i="1"/>
  <c r="M157" i="1"/>
  <c r="M158" i="1"/>
  <c r="M159" i="1"/>
  <c r="M160" i="1"/>
  <c r="M167" i="1"/>
  <c r="Q167" i="1"/>
  <c r="R167" i="1"/>
  <c r="M168" i="1"/>
  <c r="Q168" i="1"/>
  <c r="R168" i="1"/>
  <c r="M163" i="1"/>
  <c r="Q163" i="1"/>
  <c r="R163" i="1"/>
  <c r="M164" i="1"/>
  <c r="Q164" i="1"/>
  <c r="R164" i="1"/>
  <c r="R166" i="1"/>
  <c r="Q166" i="1"/>
  <c r="M166" i="1"/>
  <c r="R162" i="1"/>
  <c r="Q162" i="1"/>
  <c r="M162" i="1"/>
  <c r="R155" i="1"/>
  <c r="Q155" i="1"/>
  <c r="M155" i="1"/>
  <c r="M148" i="1"/>
  <c r="Q148" i="1"/>
  <c r="R148" i="1"/>
  <c r="M149" i="1"/>
  <c r="Q149" i="1"/>
  <c r="R149" i="1"/>
  <c r="M150" i="1"/>
  <c r="Q150" i="1"/>
  <c r="R150" i="1"/>
  <c r="M151" i="1"/>
  <c r="Q151" i="1"/>
  <c r="R151" i="1"/>
  <c r="M152" i="1"/>
  <c r="Q152" i="1"/>
  <c r="R152" i="1"/>
  <c r="M153" i="1"/>
  <c r="Q153" i="1"/>
  <c r="R153" i="1"/>
  <c r="R147" i="1"/>
  <c r="Q147" i="1"/>
  <c r="M147" i="1"/>
  <c r="M144" i="1"/>
  <c r="Q144" i="1"/>
  <c r="R144" i="1"/>
  <c r="M145" i="1"/>
  <c r="Q145" i="1"/>
  <c r="R145" i="1"/>
  <c r="R143" i="1"/>
  <c r="Q143" i="1"/>
  <c r="M143" i="1"/>
  <c r="M140" i="1"/>
  <c r="Q140" i="1"/>
  <c r="R140" i="1"/>
  <c r="M141" i="1"/>
  <c r="R141" i="1"/>
  <c r="R139" i="1"/>
  <c r="Q139" i="1"/>
  <c r="M139" i="1"/>
  <c r="M118" i="1"/>
  <c r="Q118" i="1"/>
  <c r="R118" i="1"/>
  <c r="M119" i="1"/>
  <c r="Q119" i="1"/>
  <c r="R119" i="1"/>
  <c r="M120" i="1"/>
  <c r="Q120" i="1"/>
  <c r="M121" i="1"/>
  <c r="Q121" i="1"/>
  <c r="R121" i="1"/>
  <c r="M122" i="1"/>
  <c r="Q122" i="1"/>
  <c r="R122" i="1"/>
  <c r="M123" i="1"/>
  <c r="Q123" i="1"/>
  <c r="R123" i="1"/>
  <c r="M124" i="1"/>
  <c r="Q124" i="1"/>
  <c r="R124" i="1"/>
  <c r="M125" i="1"/>
  <c r="Q125" i="1"/>
  <c r="R125" i="1"/>
  <c r="M126" i="1"/>
  <c r="Q126" i="1"/>
  <c r="R126" i="1"/>
  <c r="M127" i="1"/>
  <c r="Q127" i="1"/>
  <c r="R127" i="1"/>
  <c r="M128" i="1"/>
  <c r="Q128" i="1"/>
  <c r="R128" i="1"/>
  <c r="M129" i="1"/>
  <c r="Q129" i="1"/>
  <c r="R129" i="1"/>
  <c r="M130" i="1"/>
  <c r="Q130" i="1"/>
  <c r="R130" i="1"/>
  <c r="M131" i="1"/>
  <c r="Q131" i="1"/>
  <c r="R131" i="1"/>
  <c r="M132" i="1"/>
  <c r="Q132" i="1"/>
  <c r="R132" i="1"/>
  <c r="M133" i="1"/>
  <c r="Q133" i="1"/>
  <c r="R133" i="1"/>
  <c r="M134" i="1"/>
  <c r="Q134" i="1"/>
  <c r="R134" i="1"/>
  <c r="M135" i="1"/>
  <c r="Q135" i="1"/>
  <c r="R135" i="1"/>
  <c r="M136" i="1"/>
  <c r="Q136" i="1"/>
  <c r="R136" i="1"/>
  <c r="M137" i="1"/>
  <c r="Q137" i="1"/>
  <c r="R137" i="1"/>
  <c r="R117" i="1"/>
  <c r="Q117" i="1"/>
  <c r="M117" i="1"/>
  <c r="M112" i="1"/>
  <c r="Q112" i="1"/>
  <c r="R112" i="1"/>
  <c r="M113" i="1"/>
  <c r="Q113" i="1"/>
  <c r="R113" i="1"/>
  <c r="M114" i="1"/>
  <c r="Q114" i="1"/>
  <c r="R114" i="1"/>
  <c r="M115" i="1"/>
  <c r="Q115" i="1"/>
  <c r="R115" i="1"/>
  <c r="R111" i="1"/>
  <c r="Q111" i="1"/>
  <c r="M111" i="1"/>
  <c r="M82" i="1"/>
  <c r="Q82" i="1"/>
  <c r="R82" i="1"/>
  <c r="M83" i="1"/>
  <c r="Q83" i="1"/>
  <c r="R83" i="1"/>
  <c r="M84" i="1"/>
  <c r="Q84" i="1"/>
  <c r="R84" i="1"/>
  <c r="M85" i="1"/>
  <c r="Q85" i="1"/>
  <c r="R85" i="1"/>
  <c r="M86" i="1"/>
  <c r="Q86" i="1"/>
  <c r="R86" i="1"/>
  <c r="M87" i="1"/>
  <c r="Q87" i="1"/>
  <c r="R87" i="1"/>
  <c r="M88" i="1"/>
  <c r="Q88" i="1"/>
  <c r="R88" i="1"/>
  <c r="M89" i="1"/>
  <c r="Q89" i="1"/>
  <c r="R89" i="1"/>
  <c r="M90" i="1"/>
  <c r="Q90" i="1"/>
  <c r="R90" i="1"/>
  <c r="M91" i="1"/>
  <c r="Q91" i="1"/>
  <c r="R91" i="1"/>
  <c r="M92" i="1"/>
  <c r="Q92" i="1"/>
  <c r="R92" i="1"/>
  <c r="M93" i="1"/>
  <c r="Q93" i="1"/>
  <c r="R93" i="1"/>
  <c r="M94" i="1"/>
  <c r="Q94" i="1"/>
  <c r="R94" i="1"/>
  <c r="M95" i="1"/>
  <c r="Q95" i="1"/>
  <c r="R95" i="1"/>
  <c r="M96" i="1"/>
  <c r="Q96" i="1"/>
  <c r="R96" i="1"/>
  <c r="M97" i="1"/>
  <c r="Q97" i="1"/>
  <c r="R97" i="1"/>
  <c r="M98" i="1"/>
  <c r="Q98" i="1"/>
  <c r="R98" i="1"/>
  <c r="M99" i="1"/>
  <c r="Q99" i="1"/>
  <c r="R99" i="1"/>
  <c r="M100" i="1"/>
  <c r="Q100" i="1"/>
  <c r="R100" i="1"/>
  <c r="M101" i="1"/>
  <c r="R101" i="1"/>
  <c r="M102" i="1"/>
  <c r="Q102" i="1"/>
  <c r="R102" i="1"/>
  <c r="M103" i="1"/>
  <c r="Q103" i="1"/>
  <c r="R103" i="1"/>
  <c r="M104" i="1"/>
  <c r="Q104" i="1"/>
  <c r="R104" i="1"/>
  <c r="M105" i="1"/>
  <c r="Q105" i="1"/>
  <c r="R105" i="1"/>
  <c r="M106" i="1"/>
  <c r="Q106" i="1"/>
  <c r="R106" i="1"/>
  <c r="M109" i="1"/>
  <c r="Q109" i="1"/>
  <c r="R109" i="1"/>
  <c r="R79" i="1"/>
  <c r="R80" i="1"/>
  <c r="Q79" i="1"/>
  <c r="Q80" i="1"/>
  <c r="M79" i="1"/>
  <c r="M80" i="1"/>
  <c r="R73" i="1"/>
  <c r="R74" i="1"/>
  <c r="R75" i="1"/>
  <c r="R76" i="1"/>
  <c r="R77" i="1"/>
  <c r="R78" i="1"/>
  <c r="Q73" i="1"/>
  <c r="Q74" i="1"/>
  <c r="Q75" i="1"/>
  <c r="Q76" i="1"/>
  <c r="Q77" i="1"/>
  <c r="Q78" i="1"/>
  <c r="M73" i="1"/>
  <c r="M74" i="1"/>
  <c r="M75" i="1"/>
  <c r="M76" i="1"/>
  <c r="M77" i="1"/>
  <c r="M78" i="1"/>
  <c r="R69" i="1"/>
  <c r="R70" i="1"/>
  <c r="R71" i="1"/>
  <c r="Q69" i="1"/>
  <c r="Q70" i="1"/>
  <c r="Q71" i="1"/>
  <c r="M69" i="1"/>
  <c r="M70" i="1"/>
  <c r="M71" i="1"/>
  <c r="R68" i="1"/>
  <c r="Q68" i="1"/>
  <c r="M68" i="1"/>
  <c r="R64" i="1"/>
  <c r="R65" i="1"/>
  <c r="R66" i="1"/>
  <c r="Q64" i="1"/>
  <c r="Q65" i="1"/>
  <c r="Q66" i="1"/>
  <c r="M64" i="1"/>
  <c r="M65" i="1"/>
  <c r="M66" i="1"/>
  <c r="R63" i="1"/>
  <c r="Q63" i="1"/>
  <c r="M63" i="1"/>
  <c r="R55" i="1"/>
  <c r="R56" i="1"/>
  <c r="R57" i="1"/>
  <c r="R58" i="1"/>
  <c r="Q55" i="1"/>
  <c r="Q56" i="1"/>
  <c r="Q57" i="1"/>
  <c r="Q58" i="1"/>
  <c r="M55" i="1"/>
  <c r="M56" i="1"/>
  <c r="M57" i="1"/>
  <c r="M58" i="1"/>
  <c r="R54" i="1"/>
  <c r="Q54" i="1"/>
  <c r="M54" i="1"/>
  <c r="R45" i="1"/>
  <c r="R46" i="1"/>
  <c r="R47" i="1"/>
  <c r="R48" i="1"/>
  <c r="R49" i="1"/>
  <c r="R50" i="1"/>
  <c r="R51" i="1"/>
  <c r="R52" i="1"/>
  <c r="Q45" i="1"/>
  <c r="Q46" i="1"/>
  <c r="Q47" i="1"/>
  <c r="Q48" i="1"/>
  <c r="Q49" i="1"/>
  <c r="Q50" i="1"/>
  <c r="Q51" i="1"/>
  <c r="Q52" i="1"/>
  <c r="M45" i="1"/>
  <c r="M46" i="1"/>
  <c r="M47" i="1"/>
  <c r="M48" i="1"/>
  <c r="M49" i="1"/>
  <c r="M50" i="1"/>
  <c r="M51" i="1"/>
  <c r="M52" i="1"/>
  <c r="R44" i="1"/>
  <c r="Q44" i="1"/>
  <c r="M44" i="1"/>
  <c r="R32" i="1"/>
  <c r="R33" i="1"/>
  <c r="R34" i="1"/>
  <c r="R35" i="1"/>
  <c r="R36" i="1"/>
  <c r="R37" i="1"/>
  <c r="R38" i="1"/>
  <c r="R39" i="1"/>
  <c r="R40" i="1"/>
  <c r="R41" i="1"/>
  <c r="Q32" i="1"/>
  <c r="Q33" i="1"/>
  <c r="Q34" i="1"/>
  <c r="Q35" i="1"/>
  <c r="Q36" i="1"/>
  <c r="Q37" i="1"/>
  <c r="Q38" i="1"/>
  <c r="Q39" i="1"/>
  <c r="Q40" i="1"/>
  <c r="Q41" i="1"/>
  <c r="M32" i="1"/>
  <c r="M33" i="1"/>
  <c r="M34" i="1"/>
  <c r="M35" i="1"/>
  <c r="M36" i="1"/>
  <c r="M37" i="1"/>
  <c r="M38" i="1"/>
  <c r="M39" i="1"/>
  <c r="M40" i="1"/>
  <c r="M41" i="1"/>
  <c r="R31" i="1"/>
  <c r="Q31" i="1"/>
  <c r="M31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M15" i="1"/>
  <c r="M16" i="1"/>
  <c r="M17" i="1"/>
  <c r="M18" i="1"/>
  <c r="M19" i="1"/>
  <c r="M20" i="1"/>
  <c r="M24" i="1"/>
  <c r="M25" i="1"/>
  <c r="M26" i="1"/>
  <c r="M27" i="1"/>
  <c r="M28" i="1"/>
  <c r="M14" i="1"/>
  <c r="G101" i="1"/>
  <c r="Q101" i="1" s="1"/>
  <c r="G141" i="1"/>
  <c r="Q141" i="1" s="1"/>
  <c r="E141" i="1"/>
  <c r="R60" i="1" l="1"/>
  <c r="R59" i="1"/>
  <c r="Q59" i="1"/>
  <c r="Q60" i="1"/>
  <c r="M59" i="1"/>
  <c r="M60" i="1"/>
  <c r="H23" i="1"/>
  <c r="H22" i="1"/>
  <c r="H21" i="1"/>
  <c r="J21" i="1" l="1"/>
  <c r="M21" i="1"/>
  <c r="J22" i="1"/>
  <c r="M22" i="1"/>
  <c r="J23" i="1"/>
  <c r="M23" i="1"/>
  <c r="L23" i="1" l="1"/>
  <c r="N23" i="1"/>
  <c r="L22" i="1"/>
  <c r="N22" i="1"/>
  <c r="L21" i="1"/>
  <c r="N21" i="1"/>
  <c r="R120" i="1"/>
  <c r="P120" i="1"/>
  <c r="D120" i="1"/>
</calcChain>
</file>

<file path=xl/comments1.xml><?xml version="1.0" encoding="utf-8"?>
<comments xmlns="http://schemas.openxmlformats.org/spreadsheetml/2006/main">
  <authors>
    <author>Беба Н.Н.</author>
  </authors>
  <commentList>
    <comment ref="G155" authorId="0">
      <text>
        <r>
          <rPr>
            <b/>
            <sz val="8"/>
            <color indexed="81"/>
            <rFont val="Tahoma"/>
            <family val="2"/>
            <charset val="204"/>
          </rPr>
          <t>Беба Н.Н.:</t>
        </r>
        <r>
          <rPr>
            <sz val="8"/>
            <color indexed="81"/>
            <rFont val="Tahoma"/>
            <family val="2"/>
            <charset val="204"/>
          </rPr>
          <t xml:space="preserve">
93 кред.орг.по данным ЦБ РФ : (315 474 чел. : 10 000 чел.) = 2,9</t>
        </r>
      </text>
    </comment>
  </commentList>
</comments>
</file>

<file path=xl/sharedStrings.xml><?xml version="1.0" encoding="utf-8"?>
<sst xmlns="http://schemas.openxmlformats.org/spreadsheetml/2006/main" count="487" uniqueCount="262">
  <si>
    <t>№</t>
  </si>
  <si>
    <t>Наименование показателей</t>
  </si>
  <si>
    <t>Ед. изм.</t>
  </si>
  <si>
    <t>2012 год</t>
  </si>
  <si>
    <t>2014 год</t>
  </si>
  <si>
    <t>2015 год</t>
  </si>
  <si>
    <t>2016 год</t>
  </si>
  <si>
    <t>2017 год</t>
  </si>
  <si>
    <t xml:space="preserve">Уровень жизни населения </t>
  </si>
  <si>
    <t>1.</t>
  </si>
  <si>
    <t>Среднегодовая численность постоянного населения - всего</t>
  </si>
  <si>
    <t>тыс. чел.</t>
  </si>
  <si>
    <t>2.</t>
  </si>
  <si>
    <t>Общий коэффициент рождаемости</t>
  </si>
  <si>
    <t>число родившихся на 1000 человек населения</t>
  </si>
  <si>
    <t>3.</t>
  </si>
  <si>
    <t>Общий коэффициент смертности</t>
  </si>
  <si>
    <t>число умерших на 1000 человек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</si>
  <si>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</si>
  <si>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</si>
  <si>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</si>
  <si>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</si>
  <si>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</si>
  <si>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</si>
  <si>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</si>
  <si>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7.</t>
  </si>
  <si>
    <t>Заработная плата работников бюджетной сферы, в том числе:</t>
  </si>
  <si>
    <t>8.</t>
  </si>
  <si>
    <t>врачей</t>
  </si>
  <si>
    <t>9.</t>
  </si>
  <si>
    <t>среднего медицинского персонала</t>
  </si>
  <si>
    <t>10.</t>
  </si>
  <si>
    <t>младшего медицинского персонала</t>
  </si>
  <si>
    <t>12.</t>
  </si>
  <si>
    <t>педагогических работников системы дошкольного образования детей</t>
  </si>
  <si>
    <t>13.</t>
  </si>
  <si>
    <t>педагогических работников общего образования</t>
  </si>
  <si>
    <t>14.</t>
  </si>
  <si>
    <t>работников культуры</t>
  </si>
  <si>
    <t>15.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</si>
  <si>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</si>
  <si>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</si>
  <si>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16.</t>
  </si>
  <si>
    <t>Уровень регистрируемой безработицы к численности трудоспособного населения в трудоспособном возрасте</t>
  </si>
  <si>
    <t>Социальная сфера</t>
  </si>
  <si>
    <t xml:space="preserve">Образование     </t>
  </si>
  <si>
    <t>Охват детей в возрасте 3-7 лет дошкольными учреждениями</t>
  </si>
  <si>
    <t>Количество групп альтернативных моделей дошкольного образования</t>
  </si>
  <si>
    <t>единиц</t>
  </si>
  <si>
    <t>Численность детей от 0 до 7 лет, состоящих на учете для определения в дошкольные учреждения</t>
  </si>
  <si>
    <t>человек</t>
  </si>
  <si>
    <t>Строительство детских дошкольных учреждений</t>
  </si>
  <si>
    <t>ед./мест</t>
  </si>
  <si>
    <t>Реконструкция  детских дошкольных учреждений</t>
  </si>
  <si>
    <t>Капитальный ремонт детских дошкольных учреждений</t>
  </si>
  <si>
    <t>Строительство учреждений общего образования</t>
  </si>
  <si>
    <t>ед</t>
  </si>
  <si>
    <t>Капитальный ремонт учреждений общего образования</t>
  </si>
  <si>
    <t>Доля учащихся, занимающихся в первую смену</t>
  </si>
  <si>
    <t>Численность учащихся, приходящихся на 1 учителя</t>
  </si>
  <si>
    <t>чел.</t>
  </si>
  <si>
    <t>11.</t>
  </si>
  <si>
    <t>Охват детей в возрасте 5-18 лет системой дополнительного образования</t>
  </si>
  <si>
    <t>тыс.чел.</t>
  </si>
  <si>
    <t xml:space="preserve">Здравоохранение  </t>
  </si>
  <si>
    <t>Ввод в эксплуатацию:</t>
  </si>
  <si>
    <t>Амбулаторно - поликлинических учреждений</t>
  </si>
  <si>
    <t>ед.</t>
  </si>
  <si>
    <t xml:space="preserve">больниц </t>
  </si>
  <si>
    <t xml:space="preserve">ед.  </t>
  </si>
  <si>
    <t>Строительство и ввод в эксплуатацию офисов врачей общей практики</t>
  </si>
  <si>
    <t>Обеспеченность населения:</t>
  </si>
  <si>
    <t>17.</t>
  </si>
  <si>
    <t>- больничными койками</t>
  </si>
  <si>
    <t>коек на 10 тыс. жителей</t>
  </si>
  <si>
    <t>18.</t>
  </si>
  <si>
    <t>- амбулаторно-поликлиническими учреждениями</t>
  </si>
  <si>
    <t>посещений в смену на 10 тыс. жителей</t>
  </si>
  <si>
    <t>19.</t>
  </si>
  <si>
    <t>- врачами</t>
  </si>
  <si>
    <t>чел. на 10 тыс. населения</t>
  </si>
  <si>
    <t>20.</t>
  </si>
  <si>
    <t>- средним медицинским персоналом</t>
  </si>
  <si>
    <t>21.</t>
  </si>
  <si>
    <t>Срок ожидания приезда скорой помощи</t>
  </si>
  <si>
    <t>мин.</t>
  </si>
  <si>
    <t xml:space="preserve">Культура  </t>
  </si>
  <si>
    <t>22.</t>
  </si>
  <si>
    <t>Число учреждений культуры и искусства</t>
  </si>
  <si>
    <t>23.</t>
  </si>
  <si>
    <t>Охват населения муниципального образования город Новороссийск художественно-эстетическим образованием</t>
  </si>
  <si>
    <t>24.</t>
  </si>
  <si>
    <t xml:space="preserve">Количество детей – учащихся муниципальных  учреждений дополнительного образования детей муниципального образования город Новороссийск, привлекаемых к участию в творческих конкурсах различного уровня </t>
  </si>
  <si>
    <t>25.</t>
  </si>
  <si>
    <t xml:space="preserve">Доля детей, привлекаемых к участию в творческих мероприятиях, от общего числа детей </t>
  </si>
  <si>
    <t>26.</t>
  </si>
  <si>
    <t xml:space="preserve">Физическая культура и спорт   </t>
  </si>
  <si>
    <t>Уровень обеспеченности спортивными сооружениями:</t>
  </si>
  <si>
    <t>спортивными залами</t>
  </si>
  <si>
    <t>%  к социал нормативу</t>
  </si>
  <si>
    <t>плавательными бассейнами</t>
  </si>
  <si>
    <t>% к социал нормативу</t>
  </si>
  <si>
    <t>плоскостными спортивными сооружениями</t>
  </si>
  <si>
    <t>%  к социальн нормативу</t>
  </si>
  <si>
    <t>Удельный вес населения, систематически занимающихся физической культурой и спортом</t>
  </si>
  <si>
    <t xml:space="preserve">Молодежная политика   </t>
  </si>
  <si>
    <t>Количество оздоровленных подростков от общего количества молодежи в возрасте от 14 до 18 лет в летних стационарных и туристических лагерях</t>
  </si>
  <si>
    <t>кол.чел.</t>
  </si>
  <si>
    <t>Количество задействованных молодых людей в молодежных мероприятиях, направленных на развитие и поддержку интеллектуальных и творческих способностей молодежи, патриотическое воспитание и формирование здорового образа жизни</t>
  </si>
  <si>
    <t>Количество трудоустроенных молодых людей в возрасте от 14 до 30 лет</t>
  </si>
  <si>
    <t>Количество подростково- молодежных клубов, организующих работу с молодежью по месту жительства</t>
  </si>
  <si>
    <t>шт.</t>
  </si>
  <si>
    <t xml:space="preserve">Обеспеченность жильем    </t>
  </si>
  <si>
    <t>Общая площадь муниципального жилого фонда, нуждающегося в капитальном ремонте</t>
  </si>
  <si>
    <t>м2</t>
  </si>
  <si>
    <t>Доля населения, проживающего в многоквартирных домах, признанных в установленном порядке аварийным и ветхим жильем</t>
  </si>
  <si>
    <t xml:space="preserve">Обеспеченность жильем (на конец года) </t>
  </si>
  <si>
    <t xml:space="preserve"> кв.м на 1 человека</t>
  </si>
  <si>
    <t>Число семей, стоящих на учете в качестве нуждающихся в жилых помещениях</t>
  </si>
  <si>
    <t>Ввод в действие жилых домов за счет всех источников финансирования</t>
  </si>
  <si>
    <t>Количество предоставленных жилищных, в т. ч. ипотечных кредитов населению на цели приобретения (строительства) жилья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</si>
  <si>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</si>
  <si>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</si>
  <si>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</si>
  <si>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 xml:space="preserve">Инфраструктурная обеспеченность  </t>
  </si>
  <si>
    <t>км</t>
  </si>
  <si>
    <t>Уровень износа сетей ливневой канализации</t>
  </si>
  <si>
    <t>Промывка и отчистка сетей ливневой канализации</t>
  </si>
  <si>
    <t>Построено сетей ливневой канализации за отчетный период</t>
  </si>
  <si>
    <t xml:space="preserve">Протяженность водопроводных сетей </t>
  </si>
  <si>
    <t>Реконструировано водопроводной сети за отчетный период</t>
  </si>
  <si>
    <t>Построено водопроводной сети  за отчетный период</t>
  </si>
  <si>
    <t>Уровень износа водопроводных сетей</t>
  </si>
  <si>
    <t>Протяженность канализационных сетей</t>
  </si>
  <si>
    <t>Уровень износа канализационных сетей</t>
  </si>
  <si>
    <t xml:space="preserve">Реконструировано канализационной сети </t>
  </si>
  <si>
    <t>Построено канализационной сети за отчетный период</t>
  </si>
  <si>
    <t>Протяженность тепловых сетей</t>
  </si>
  <si>
    <t>в т.ч. нуждающихся в замене</t>
  </si>
  <si>
    <t xml:space="preserve">Реконструировано тепловых и паровых сетей </t>
  </si>
  <si>
    <t>Построено тепловых и паровых сетей</t>
  </si>
  <si>
    <t>Удельный вес газифицированных квартир (домовладений) от общего количества квартир (домовладений)</t>
  </si>
  <si>
    <t>Общая протяженность освещенных частей улиц, проездов, набережных и т.п.</t>
  </si>
  <si>
    <t>Протяженность автомобильных дорог местного значения:</t>
  </si>
  <si>
    <t>в том числе с твердым покрытием</t>
  </si>
  <si>
    <t>Протяженность автомобильных дорог общего пользования, в том числе:</t>
  </si>
  <si>
    <t>– федерального значения</t>
  </si>
  <si>
    <t>– регионального значения</t>
  </si>
  <si>
    <t>– местного значения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</si>
  <si>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</si>
  <si>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Протяженность отремонтированных муниципальных  дорог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</si>
  <si>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</si>
  <si>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-</t>
  </si>
  <si>
    <t>Обеспеченность населения объектами розничной торговли</t>
  </si>
  <si>
    <t>кв. м. на 1 тыс. населения</t>
  </si>
  <si>
    <t>Обеспеченность населения объектами общественного питания</t>
  </si>
  <si>
    <t>посадочных мест на 1 тыс. населен</t>
  </si>
  <si>
    <t xml:space="preserve">Благоустройство    </t>
  </si>
  <si>
    <t>Протяженность отремонтированных тротуаров</t>
  </si>
  <si>
    <t>Количество высаженных зеленых насаждений</t>
  </si>
  <si>
    <t>Площадь рекреационной территории (скверы, парки, газоны и т.п.)</t>
  </si>
  <si>
    <t>Обустройство  детских игровых и спортивных площадок</t>
  </si>
  <si>
    <t>Протяженность отремонтированных автомобильных дорог местного значения с твердым покрытием</t>
  </si>
  <si>
    <t xml:space="preserve">Развитие реального сектора экономики    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</si>
  <si>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</si>
  <si>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</si>
  <si>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Обрабатывающие производства</t>
  </si>
  <si>
    <t>в т.ч. по крупным и средним</t>
  </si>
  <si>
    <t>Добыча полезных ископаемых</t>
  </si>
  <si>
    <t>Производство и распределение э/энергии, газа и воды</t>
  </si>
  <si>
    <t>Объем продукции сельского хозяйства всех сельхозпроизводителей</t>
  </si>
  <si>
    <t>Численность личных подсобных хозяйств</t>
  </si>
  <si>
    <t>Численность занятых в личных подсобных хозяйствах</t>
  </si>
  <si>
    <t xml:space="preserve">Оборот розничной торговли </t>
  </si>
  <si>
    <t>Оборот общественного питания</t>
  </si>
  <si>
    <t>Объем платных услуг населению</t>
  </si>
  <si>
    <t>Процент охвата сельских населенных пунктов, охваченных выездным бытовым обслуживанием</t>
  </si>
  <si>
    <t>Объем доходов в консалидированный бюджет края от коллективных средств размещения курортно - туристического комплекса</t>
  </si>
  <si>
    <t>Количество размещенных лиц в коллективных средствах размещения</t>
  </si>
  <si>
    <t>Количество коллективных средств размещения</t>
  </si>
  <si>
    <t>Объем работ и услуг, выполненный организациями транспорта</t>
  </si>
  <si>
    <t>Пассажирооборот</t>
  </si>
  <si>
    <t>тыс.пасс.км/</t>
  </si>
  <si>
    <t>тыс.пасс.</t>
  </si>
  <si>
    <t>Объем работ и услуг, выполненный организациями связи</t>
  </si>
  <si>
    <t>Объем работ, выполненных собственными силами по виду деятельности «строительство» по крупным и средним организациям</t>
  </si>
  <si>
    <t xml:space="preserve">Инвестиционное развитие  </t>
  </si>
  <si>
    <t>Объем инвестиций в основной капитал за счет всех источников финансирования</t>
  </si>
  <si>
    <t>Объем инвестиций в основной капитал за счет средств бюджета муниципального образования</t>
  </si>
  <si>
    <t>млн.рублей</t>
  </si>
  <si>
    <t>Объем инвестиций на душу населения</t>
  </si>
  <si>
    <t xml:space="preserve">Развитие малого предпринимательства  </t>
  </si>
  <si>
    <t>Количество субъектов малого предпринимательства</t>
  </si>
  <si>
    <t>Численность работников в  малом предпринимательстве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</si>
  <si>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</si>
  <si>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</si>
  <si>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 xml:space="preserve">Сфера предоставления муниципальных услуг  </t>
  </si>
  <si>
    <t xml:space="preserve">Уровень удовлетворенности граждан РФ качеством предоставления муниципальных услуг из числа обратившихся 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</si>
  <si>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</si>
  <si>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муниципальных услуг в электронной форме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</si>
  <si>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</si>
  <si>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</si>
  <si>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</si>
  <si>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</si>
  <si>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</si>
  <si>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Банковский сектор</t>
  </si>
  <si>
    <t xml:space="preserve">Обеспеченность населения банковской инфраструктурой </t>
  </si>
  <si>
    <t>единиц на 10 тыс. населения</t>
  </si>
  <si>
    <t>Количество банковских карт в обслуживании</t>
  </si>
  <si>
    <t>тыс. шт.</t>
  </si>
  <si>
    <t>Объем кредитования отраслей реального сектора экономики и населения Краснодарского края, в том числе</t>
  </si>
  <si>
    <t>млрд. рублей</t>
  </si>
  <si>
    <t>Кредиты малому бизнесу</t>
  </si>
  <si>
    <t>Жилищные кредиты</t>
  </si>
  <si>
    <t>тыс.шт.</t>
  </si>
  <si>
    <t>Объем предоставленных ипотечных кредитов</t>
  </si>
  <si>
    <t>Страховой сектор</t>
  </si>
  <si>
    <t>Объем собранных страховых премий</t>
  </si>
  <si>
    <t>Объем собранных страховых премий по добровольным видам страхования</t>
  </si>
  <si>
    <t>Доля добровольных видов страхования в общем объеме страховых премий</t>
  </si>
  <si>
    <t>Фондовый рынок</t>
  </si>
  <si>
    <t>Объем инвестиций, привлеченных в основной капитал крупных и средних предприятий при помощи финансовых инструментов фондового рынка</t>
  </si>
  <si>
    <t>млрд. руб.</t>
  </si>
  <si>
    <t xml:space="preserve">Количество договоров обязательного пенсионного страхования, заключенных НПФ на территории Краснодарского края (нарастающим итогом) </t>
  </si>
  <si>
    <t>Удельный вес экономически активного населения Краснодарского края, охваченного услугами негосударственного пенсионного обеспечения</t>
  </si>
  <si>
    <t>План</t>
  </si>
  <si>
    <t>Факт</t>
  </si>
  <si>
    <t>Информация о достижении ЦЕЛЕВЫХ ИНДИКАТОРОВ</t>
  </si>
  <si>
    <t xml:space="preserve"> Программы социально-экономического развития муниципального образования на период до 2017 года</t>
  </si>
  <si>
    <t>Форма №3</t>
  </si>
  <si>
    <t>Среднемесячная начисленная заработная плата</t>
  </si>
  <si>
    <t>Исполнение плана 2015 года, %</t>
  </si>
  <si>
    <t>Темп роста,%, 2015/2014</t>
  </si>
  <si>
    <t>Темп роста,%, 2015/2012</t>
  </si>
  <si>
    <t xml:space="preserve">Увеличение доли общедоступных библиотек, подключенных к сети «Интернет», в общем количестве  муниципальных библиотек муниципального образования  город  Новороссийск </t>
  </si>
  <si>
    <t>_</t>
  </si>
  <si>
    <t>Исполнение плана 2016 года, %</t>
  </si>
  <si>
    <t>Темп роста 2016/2012, %</t>
  </si>
  <si>
    <t>Темп роста 2016/2015, %</t>
  </si>
  <si>
    <t>по крупным и средним</t>
  </si>
  <si>
    <t>7.1.</t>
  </si>
  <si>
    <t>7.2.</t>
  </si>
  <si>
    <t>7.3.</t>
  </si>
  <si>
    <t>7.4.</t>
  </si>
  <si>
    <t>7.5.</t>
  </si>
  <si>
    <t>7.6.</t>
  </si>
  <si>
    <t>12.1.</t>
  </si>
  <si>
    <t>12.2.</t>
  </si>
  <si>
    <t>12.3.</t>
  </si>
  <si>
    <t>14.1.</t>
  </si>
  <si>
    <t>14.2.</t>
  </si>
  <si>
    <t>14.3.</t>
  </si>
  <si>
    <t>14.4.</t>
  </si>
  <si>
    <t>21.1.</t>
  </si>
  <si>
    <t>21.2.</t>
  </si>
  <si>
    <t>21.3.</t>
  </si>
  <si>
    <t>17.1.</t>
  </si>
  <si>
    <t>18.1.</t>
  </si>
  <si>
    <t>18.2.</t>
  </si>
  <si>
    <t>18.3.</t>
  </si>
  <si>
    <t>2.1.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</si>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</sst>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4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</cellStyleXfs>
  <cellXfs count="119">
    <xf numFmtId="0" fontId="0" fillId="0" borderId="0" xfId="0"/>
    <xf numFmtId="0" fontId="1" fillId="0" borderId="0" xfId="0" applyFont="1" applyFill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/>
    <xf numFmtId="9" fontId="0" fillId="0" borderId="0" xfId="0" applyNumberFormat="1" applyFont="1" applyFill="1"/>
    <xf numFmtId="9" fontId="2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75"/>
  <sheetViews>
    <sheetView tabSelected="1" view="pageBreakPreview" zoomScale="78" zoomScaleSheetLayoutView="78" workbookViewId="0">
      <pane ySplit="12" topLeftCell="A22" activePane="bottomLeft" state="frozen"/>
      <selection pane="bottomLeft" activeCell="B22" sqref="B22"/>
    </sheetView>
  </sheetViews>
  <sheetFormatPr defaultColWidth="9.140625" defaultRowHeight="12.75" x14ac:dyDescent="0.2"/>
  <cols>
    <col min="1" max="1" width="5.42578125" style="8" customWidth="1"/>
    <col min="2" max="2" width="34.42578125" style="8" customWidth="1"/>
    <col min="3" max="3" width="15.85546875" style="8" customWidth="1"/>
    <col min="4" max="4" width="11.85546875" style="8" customWidth="1"/>
    <col min="5" max="5" width="11.28515625" style="8" customWidth="1"/>
    <col min="6" max="6" width="12.140625" style="8" hidden="1" customWidth="1"/>
    <col min="7" max="7" width="12.140625" style="8" customWidth="1"/>
    <col min="8" max="8" width="12.140625" style="8" hidden="1" customWidth="1"/>
    <col min="9" max="9" width="12.140625" style="49" customWidth="1"/>
    <col min="10" max="10" width="13" style="8" customWidth="1"/>
    <col min="11" max="11" width="13" style="49" customWidth="1"/>
    <col min="12" max="12" width="14.5703125" style="8" hidden="1" customWidth="1"/>
    <col min="13" max="13" width="10.5703125" style="8" hidden="1" customWidth="1"/>
    <col min="14" max="14" width="13" style="54" customWidth="1"/>
    <col min="15" max="16" width="10.5703125" style="54" customWidth="1"/>
    <col min="17" max="18" width="11.28515625" style="8" hidden="1" customWidth="1"/>
    <col min="19" max="16384" width="9.140625" style="8"/>
  </cols>
  <sheetData>
    <row r="1" spans="1:18" ht="18.75" hidden="1" customHeight="1" x14ac:dyDescent="0.2">
      <c r="A1" s="23"/>
      <c r="B1" s="23"/>
      <c r="C1" s="23"/>
      <c r="D1" s="23"/>
      <c r="E1" s="24"/>
      <c r="F1" s="25"/>
      <c r="G1" s="25"/>
      <c r="H1" s="23"/>
      <c r="I1" s="57"/>
      <c r="J1" s="23"/>
      <c r="K1" s="57"/>
      <c r="L1" s="23"/>
    </row>
    <row r="2" spans="1:18" ht="18.75" hidden="1" customHeight="1" x14ac:dyDescent="0.2">
      <c r="A2" s="23"/>
      <c r="B2" s="23"/>
      <c r="C2" s="23"/>
      <c r="D2" s="23"/>
      <c r="E2" s="24"/>
      <c r="F2" s="25"/>
      <c r="G2" s="25"/>
      <c r="H2" s="23"/>
      <c r="I2" s="57"/>
      <c r="J2" s="23"/>
      <c r="K2" s="57"/>
      <c r="L2" s="23"/>
    </row>
    <row r="3" spans="1:18" ht="18.75" hidden="1" customHeight="1" x14ac:dyDescent="0.2">
      <c r="A3" s="23"/>
      <c r="B3" s="23"/>
      <c r="C3" s="23"/>
      <c r="D3" s="23"/>
      <c r="E3" s="24"/>
      <c r="F3" s="25"/>
      <c r="G3" s="25"/>
      <c r="H3" s="23"/>
      <c r="I3" s="57"/>
      <c r="J3" s="23"/>
      <c r="K3" s="57"/>
      <c r="L3" s="23"/>
    </row>
    <row r="4" spans="1:18" ht="18.75" hidden="1" customHeight="1" x14ac:dyDescent="0.2">
      <c r="A4" s="23"/>
      <c r="B4" s="23"/>
      <c r="C4" s="23"/>
      <c r="D4" s="23"/>
      <c r="E4" s="24"/>
      <c r="F4" s="25"/>
      <c r="G4" s="25"/>
      <c r="H4" s="23"/>
      <c r="I4" s="57"/>
      <c r="J4" s="23"/>
      <c r="K4" s="57"/>
      <c r="L4" s="23"/>
    </row>
    <row r="5" spans="1:18" ht="18.75" hidden="1" customHeight="1" x14ac:dyDescent="0.2">
      <c r="A5" s="23"/>
      <c r="B5" s="23"/>
      <c r="C5" s="23"/>
      <c r="D5" s="23"/>
      <c r="E5" s="24"/>
      <c r="F5" s="25"/>
      <c r="G5" s="25"/>
      <c r="H5" s="23"/>
      <c r="I5" s="57"/>
      <c r="J5" s="23"/>
      <c r="K5" s="57"/>
      <c r="L5" s="23"/>
    </row>
    <row r="6" spans="1:18" ht="18.75" hidden="1" customHeight="1" x14ac:dyDescent="0.2">
      <c r="A6" s="23"/>
      <c r="B6" s="23"/>
      <c r="C6" s="23"/>
      <c r="D6" s="23"/>
      <c r="E6" s="24"/>
      <c r="F6" s="25"/>
      <c r="G6" s="25"/>
      <c r="H6" s="23"/>
      <c r="I6" s="57"/>
      <c r="J6" s="23"/>
      <c r="K6" s="57"/>
      <c r="L6" s="23"/>
    </row>
    <row r="7" spans="1:18" s="31" customFormat="1" ht="18.75" customHeight="1" x14ac:dyDescent="0.25">
      <c r="A7" s="1"/>
      <c r="B7" s="1"/>
      <c r="C7" s="1"/>
      <c r="D7" s="1"/>
      <c r="E7" s="2"/>
      <c r="F7" s="3"/>
      <c r="G7" s="3"/>
      <c r="H7" s="1"/>
      <c r="I7" s="58"/>
      <c r="J7" s="1"/>
      <c r="K7" s="58"/>
      <c r="L7" s="1"/>
      <c r="N7" s="55"/>
      <c r="O7" s="55"/>
      <c r="P7" s="55"/>
      <c r="Q7" s="16"/>
      <c r="R7" s="16" t="s">
        <v>229</v>
      </c>
    </row>
    <row r="8" spans="1:18" s="31" customFormat="1" ht="18.75" customHeight="1" x14ac:dyDescent="0.2">
      <c r="A8" s="117" t="s">
        <v>227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N8" s="55"/>
      <c r="O8" s="55"/>
      <c r="P8" s="55"/>
    </row>
    <row r="9" spans="1:18" s="31" customFormat="1" ht="45.75" customHeight="1" x14ac:dyDescent="0.2">
      <c r="A9" s="118" t="s">
        <v>228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8" s="31" customFormat="1" ht="15.75" x14ac:dyDescent="0.2">
      <c r="A10" s="15" t="s">
        <v>0</v>
      </c>
      <c r="B10" s="78" t="s">
        <v>1</v>
      </c>
      <c r="C10" s="78" t="s">
        <v>2</v>
      </c>
      <c r="D10" s="15" t="s">
        <v>3</v>
      </c>
      <c r="E10" s="15">
        <v>2013</v>
      </c>
      <c r="F10" s="7" t="s">
        <v>4</v>
      </c>
      <c r="G10" s="7" t="s">
        <v>4</v>
      </c>
      <c r="H10" s="83" t="s">
        <v>5</v>
      </c>
      <c r="I10" s="84"/>
      <c r="J10" s="83" t="s">
        <v>6</v>
      </c>
      <c r="K10" s="84"/>
      <c r="L10" s="15" t="s">
        <v>7</v>
      </c>
      <c r="M10" s="80" t="s">
        <v>231</v>
      </c>
      <c r="N10" s="75" t="s">
        <v>236</v>
      </c>
      <c r="O10" s="75" t="s">
        <v>238</v>
      </c>
      <c r="P10" s="75" t="s">
        <v>237</v>
      </c>
      <c r="Q10" s="80" t="s">
        <v>232</v>
      </c>
      <c r="R10" s="80" t="s">
        <v>233</v>
      </c>
    </row>
    <row r="11" spans="1:18" s="31" customFormat="1" ht="15.75" x14ac:dyDescent="0.2">
      <c r="A11" s="15"/>
      <c r="B11" s="79"/>
      <c r="C11" s="79"/>
      <c r="D11" s="15" t="s">
        <v>226</v>
      </c>
      <c r="E11" s="15" t="s">
        <v>226</v>
      </c>
      <c r="F11" s="15" t="s">
        <v>225</v>
      </c>
      <c r="G11" s="15" t="s">
        <v>226</v>
      </c>
      <c r="H11" s="15" t="s">
        <v>225</v>
      </c>
      <c r="I11" s="59" t="s">
        <v>226</v>
      </c>
      <c r="J11" s="15" t="s">
        <v>225</v>
      </c>
      <c r="K11" s="59" t="s">
        <v>226</v>
      </c>
      <c r="L11" s="15"/>
      <c r="M11" s="81"/>
      <c r="N11" s="76"/>
      <c r="O11" s="76"/>
      <c r="P11" s="76"/>
      <c r="Q11" s="81"/>
      <c r="R11" s="81"/>
    </row>
    <row r="12" spans="1:18" s="31" customFormat="1" ht="15.75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6</v>
      </c>
      <c r="H12" s="15">
        <v>7</v>
      </c>
      <c r="I12" s="59">
        <v>7</v>
      </c>
      <c r="J12" s="15">
        <v>8</v>
      </c>
      <c r="K12" s="59">
        <v>9</v>
      </c>
      <c r="L12" s="15">
        <v>9</v>
      </c>
      <c r="M12" s="82"/>
      <c r="N12" s="77"/>
      <c r="O12" s="77"/>
      <c r="P12" s="77"/>
      <c r="Q12" s="82"/>
      <c r="R12" s="82"/>
    </row>
    <row r="13" spans="1:18" s="31" customFormat="1" ht="19.5" customHeight="1" x14ac:dyDescent="0.2">
      <c r="A13" s="91" t="s">
        <v>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32"/>
      <c r="R13" s="32"/>
    </row>
    <row r="14" spans="1:18" s="31" customFormat="1" ht="40.5" customHeight="1" x14ac:dyDescent="0.2">
      <c r="A14" s="74" t="s">
        <v>9</v>
      </c>
      <c r="B14" s="17" t="s">
        <v>10</v>
      </c>
      <c r="C14" s="14" t="s">
        <v>11</v>
      </c>
      <c r="D14" s="33">
        <v>305.39999999999998</v>
      </c>
      <c r="E14" s="33">
        <v>310.5</v>
      </c>
      <c r="F14" s="33">
        <v>307.10000000000002</v>
      </c>
      <c r="G14" s="33">
        <v>316</v>
      </c>
      <c r="H14" s="33">
        <v>310.2</v>
      </c>
      <c r="I14" s="60">
        <v>322.3</v>
      </c>
      <c r="J14" s="33">
        <v>312.8</v>
      </c>
      <c r="K14" s="60">
        <v>327.9</v>
      </c>
      <c r="L14" s="33">
        <v>313.8</v>
      </c>
      <c r="M14" s="12">
        <f>I14/H14*100</f>
        <v>103.90070921985817</v>
      </c>
      <c r="N14" s="56">
        <f>K14/J14</f>
        <v>1.0482736572890023</v>
      </c>
      <c r="O14" s="56">
        <f>K14/I14</f>
        <v>1.0173751163512255</v>
      </c>
      <c r="P14" s="56">
        <f>K14/D14</f>
        <v>1.0736738703339883</v>
      </c>
      <c r="Q14" s="12">
        <f>I14/G14*100</f>
        <v>101.99367088607596</v>
      </c>
      <c r="R14" s="12">
        <f>I14/D14*100</f>
        <v>105.53372626064179</v>
      </c>
    </row>
    <row r="15" spans="1:18" s="31" customFormat="1" ht="45" customHeight="1" x14ac:dyDescent="0.2">
      <c r="A15" s="74" t="s">
        <v>12</v>
      </c>
      <c r="B15" s="17" t="s">
        <v>13</v>
      </c>
      <c r="C15" s="14" t="s">
        <v>14</v>
      </c>
      <c r="D15" s="33">
        <v>11.4</v>
      </c>
      <c r="E15" s="33">
        <v>12.1</v>
      </c>
      <c r="F15" s="33">
        <v>11.7</v>
      </c>
      <c r="G15" s="33">
        <v>12.5</v>
      </c>
      <c r="H15" s="33">
        <v>11.8</v>
      </c>
      <c r="I15" s="60">
        <v>12.8</v>
      </c>
      <c r="J15" s="33">
        <v>11.8</v>
      </c>
      <c r="K15" s="60">
        <v>12.2</v>
      </c>
      <c r="L15" s="33">
        <v>11.9</v>
      </c>
      <c r="M15" s="12">
        <f t="shared" ref="M15:M28" si="0">I15/H15*100</f>
        <v>108.47457627118644</v>
      </c>
      <c r="N15" s="56">
        <f t="shared" ref="N15:N28" si="1">K15/J15</f>
        <v>1.0338983050847457</v>
      </c>
      <c r="O15" s="56">
        <f t="shared" ref="O15:O28" si="2">K15/I15</f>
        <v>0.95312499999999989</v>
      </c>
      <c r="P15" s="56">
        <f t="shared" ref="P15:P28" si="3">K15/D15</f>
        <v>1.0701754385964912</v>
      </c>
      <c r="Q15" s="12">
        <f t="shared" ref="Q15:Q28" si="4">I15/G15*100</f>
        <v>102.4</v>
      </c>
      <c r="R15" s="12">
        <f t="shared" ref="R15:R28" si="5">I15/D15*100</f>
        <v>112.28070175438596</v>
      </c>
    </row>
    <row r="16" spans="1:18" s="31" customFormat="1" ht="44.25" customHeight="1" x14ac:dyDescent="0.2">
      <c r="A16" s="74" t="s">
        <v>15</v>
      </c>
      <c r="B16" s="17" t="s">
        <v>16</v>
      </c>
      <c r="C16" s="14" t="s">
        <v>17</v>
      </c>
      <c r="D16" s="33">
        <v>11.2</v>
      </c>
      <c r="E16" s="33">
        <v>10.3</v>
      </c>
      <c r="F16" s="33">
        <v>11.4</v>
      </c>
      <c r="G16" s="33">
        <v>10.4</v>
      </c>
      <c r="H16" s="33">
        <v>11.4</v>
      </c>
      <c r="I16" s="60">
        <v>10.9</v>
      </c>
      <c r="J16" s="33">
        <v>11.4</v>
      </c>
      <c r="K16" s="60">
        <v>11</v>
      </c>
      <c r="L16" s="33">
        <v>11.4</v>
      </c>
      <c r="M16" s="12">
        <f t="shared" si="0"/>
        <v>95.614035087719301</v>
      </c>
      <c r="N16" s="56">
        <f t="shared" si="1"/>
        <v>0.96491228070175439</v>
      </c>
      <c r="O16" s="56">
        <f t="shared" si="2"/>
        <v>1.0091743119266054</v>
      </c>
      <c r="P16" s="56">
        <f t="shared" si="3"/>
        <v>0.98214285714285721</v>
      </c>
      <c r="Q16" s="12">
        <f t="shared" si="4"/>
        <v>104.80769230769231</v>
      </c>
      <c r="R16" s="12">
        <f t="shared" si="5"/>
        <v>97.321428571428584</v>
      </c>
    </row>
    <row r="17" spans="1:18" s="31" customFormat="1" ht="32.25" customHeight="1" x14ac:dyDescent="0.2">
      <c r="A17" s="74" t="s">
        <v>18</v>
      </c>
      <c r="B17" s="74" t="s">
        <v>19</v>
      </c>
      <c r="C17" s="74" t="s">
        <v>20</v>
      </c>
      <c r="D17" s="14">
        <v>151</v>
      </c>
      <c r="E17" s="14">
        <v>151.74</v>
      </c>
      <c r="F17" s="14">
        <v>152.9</v>
      </c>
      <c r="G17" s="14">
        <v>152.9</v>
      </c>
      <c r="H17" s="14">
        <v>153</v>
      </c>
      <c r="I17" s="37">
        <v>154.80000000000001</v>
      </c>
      <c r="J17" s="14">
        <v>153.5</v>
      </c>
      <c r="K17" s="37">
        <v>156.1</v>
      </c>
      <c r="L17" s="14">
        <v>154</v>
      </c>
      <c r="M17" s="12">
        <f t="shared" si="0"/>
        <v>101.17647058823532</v>
      </c>
      <c r="N17" s="56">
        <f t="shared" si="1"/>
        <v>1.0169381107491857</v>
      </c>
      <c r="O17" s="56">
        <f t="shared" si="2"/>
        <v>1.0083979328165373</v>
      </c>
      <c r="P17" s="56">
        <f t="shared" si="3"/>
        <v>1.0337748344370861</v>
      </c>
      <c r="Q17" s="12">
        <f t="shared" si="4"/>
        <v>101.24264224983651</v>
      </c>
      <c r="R17" s="12">
        <f t="shared" si="5"/>
        <v>102.51655629139074</v>
      </c>
    </row>
    <row r="18" spans="1:18" s="31" customFormat="1" ht="33.75" customHeight="1" x14ac:dyDescent="0.2">
      <c r="A18" s="74" t="s">
        <v>21</v>
      </c>
      <c r="B18" s="74" t="s">
        <v>22</v>
      </c>
      <c r="C18" s="74" t="s">
        <v>23</v>
      </c>
      <c r="D18" s="14">
        <v>18947</v>
      </c>
      <c r="E18" s="14">
        <v>21105.9</v>
      </c>
      <c r="F18" s="14">
        <v>24227</v>
      </c>
      <c r="G18" s="14">
        <v>24227</v>
      </c>
      <c r="H18" s="14">
        <v>27013</v>
      </c>
      <c r="I18" s="37">
        <v>25842.9</v>
      </c>
      <c r="J18" s="14">
        <v>29714</v>
      </c>
      <c r="K18" s="37">
        <v>26960.400000000001</v>
      </c>
      <c r="L18" s="14">
        <v>32685</v>
      </c>
      <c r="M18" s="12">
        <f t="shared" si="0"/>
        <v>95.668381890201019</v>
      </c>
      <c r="N18" s="56">
        <f t="shared" si="1"/>
        <v>0.90732987817190558</v>
      </c>
      <c r="O18" s="56">
        <f t="shared" si="2"/>
        <v>1.0432420510082072</v>
      </c>
      <c r="P18" s="56">
        <f t="shared" si="3"/>
        <v>1.4229376682324379</v>
      </c>
      <c r="Q18" s="12">
        <f t="shared" si="4"/>
        <v>106.66983118008835</v>
      </c>
      <c r="R18" s="12">
        <f t="shared" si="5"/>
        <v>136.39573547263419</v>
      </c>
    </row>
    <row r="19" spans="1:18" s="31" customFormat="1" ht="35.25" customHeight="1" x14ac:dyDescent="0.2">
      <c r="A19" s="74" t="s">
        <v>24</v>
      </c>
      <c r="B19" s="74" t="s">
        <v>230</v>
      </c>
      <c r="C19" s="74" t="s">
        <v>23</v>
      </c>
      <c r="D19" s="14">
        <v>25940</v>
      </c>
      <c r="E19" s="14">
        <v>31054.6</v>
      </c>
      <c r="F19" s="14">
        <v>31421</v>
      </c>
      <c r="G19" s="14">
        <v>35686.300000000003</v>
      </c>
      <c r="H19" s="14">
        <v>34620</v>
      </c>
      <c r="I19" s="37">
        <v>36664.199999999997</v>
      </c>
      <c r="J19" s="14">
        <v>38080</v>
      </c>
      <c r="K19" s="37">
        <v>39466.9</v>
      </c>
      <c r="L19" s="14">
        <v>41900</v>
      </c>
      <c r="M19" s="12">
        <f t="shared" si="0"/>
        <v>105.90467937608319</v>
      </c>
      <c r="N19" s="56">
        <f t="shared" si="1"/>
        <v>1.036420693277311</v>
      </c>
      <c r="O19" s="56">
        <f t="shared" si="2"/>
        <v>1.0764424152170238</v>
      </c>
      <c r="P19" s="56">
        <f t="shared" si="3"/>
        <v>1.5214687740940633</v>
      </c>
      <c r="Q19" s="12">
        <f t="shared" si="4"/>
        <v>102.74026727343544</v>
      </c>
      <c r="R19" s="12">
        <f t="shared" si="5"/>
        <v>141.34232845026983</v>
      </c>
    </row>
    <row r="20" spans="1:18" s="31" customFormat="1" ht="31.5" x14ac:dyDescent="0.2">
      <c r="A20" s="74" t="s">
        <v>25</v>
      </c>
      <c r="B20" s="17" t="s">
        <v>26</v>
      </c>
      <c r="C20" s="17" t="s">
        <v>23</v>
      </c>
      <c r="D20" s="14">
        <v>21071</v>
      </c>
      <c r="E20" s="6">
        <v>23569.200000000001</v>
      </c>
      <c r="F20" s="14">
        <v>26412</v>
      </c>
      <c r="G20" s="14">
        <v>27115.7</v>
      </c>
      <c r="H20" s="14">
        <v>28653</v>
      </c>
      <c r="I20" s="37">
        <v>28224.3</v>
      </c>
      <c r="J20" s="14">
        <v>29258</v>
      </c>
      <c r="K20" s="37">
        <v>28883.7</v>
      </c>
      <c r="L20" s="14">
        <v>33900</v>
      </c>
      <c r="M20" s="12">
        <f t="shared" si="0"/>
        <v>98.503821589362374</v>
      </c>
      <c r="N20" s="56">
        <f t="shared" si="1"/>
        <v>0.98720691776608105</v>
      </c>
      <c r="O20" s="56">
        <f t="shared" si="2"/>
        <v>1.023362846908515</v>
      </c>
      <c r="P20" s="56">
        <f t="shared" si="3"/>
        <v>1.370779744672773</v>
      </c>
      <c r="Q20" s="12">
        <f t="shared" si="4"/>
        <v>104.08840634761411</v>
      </c>
      <c r="R20" s="12">
        <f t="shared" si="5"/>
        <v>133.94855488586208</v>
      </c>
    </row>
    <row r="21" spans="1:18" s="31" customFormat="1" ht="15.75" x14ac:dyDescent="0.2">
      <c r="A21" s="74" t="s">
        <v>240</v>
      </c>
      <c r="B21" s="17" t="s">
        <v>28</v>
      </c>
      <c r="C21" s="17" t="s">
        <v>23</v>
      </c>
      <c r="D21" s="19">
        <v>27542</v>
      </c>
      <c r="E21" s="19">
        <v>34867.599999999999</v>
      </c>
      <c r="F21" s="19">
        <v>37077</v>
      </c>
      <c r="G21" s="19">
        <v>35229</v>
      </c>
      <c r="H21" s="19">
        <f>F21*1.39</f>
        <v>51537.03</v>
      </c>
      <c r="I21" s="61">
        <v>37385</v>
      </c>
      <c r="J21" s="19">
        <f>H21*1.25</f>
        <v>64421.287499999999</v>
      </c>
      <c r="K21" s="61">
        <v>39459</v>
      </c>
      <c r="L21" s="19">
        <f>J21*1.27</f>
        <v>81815.035124999995</v>
      </c>
      <c r="M21" s="12">
        <f t="shared" si="0"/>
        <v>72.540074583265664</v>
      </c>
      <c r="N21" s="56">
        <f t="shared" si="1"/>
        <v>0.61251492373541905</v>
      </c>
      <c r="O21" s="56">
        <f t="shared" si="2"/>
        <v>1.055476795506219</v>
      </c>
      <c r="P21" s="56">
        <f t="shared" si="3"/>
        <v>1.4326846271149518</v>
      </c>
      <c r="Q21" s="12">
        <f t="shared" si="4"/>
        <v>106.11995798915666</v>
      </c>
      <c r="R21" s="12">
        <f t="shared" si="5"/>
        <v>135.73814537796821</v>
      </c>
    </row>
    <row r="22" spans="1:18" s="31" customFormat="1" ht="21" customHeight="1" x14ac:dyDescent="0.2">
      <c r="A22" s="74" t="s">
        <v>241</v>
      </c>
      <c r="B22" s="17" t="s">
        <v>30</v>
      </c>
      <c r="C22" s="17" t="s">
        <v>23</v>
      </c>
      <c r="D22" s="19">
        <v>17048</v>
      </c>
      <c r="E22" s="19">
        <v>21217.4</v>
      </c>
      <c r="F22" s="19">
        <v>22950</v>
      </c>
      <c r="G22" s="19">
        <v>23300</v>
      </c>
      <c r="H22" s="19">
        <f>F22*1.39</f>
        <v>31900.499999999996</v>
      </c>
      <c r="I22" s="61">
        <v>24086</v>
      </c>
      <c r="J22" s="19">
        <f>H22*1.25</f>
        <v>39875.624999999993</v>
      </c>
      <c r="K22" s="61">
        <v>25074</v>
      </c>
      <c r="L22" s="19">
        <f>J22*1.27</f>
        <v>50642.04374999999</v>
      </c>
      <c r="M22" s="12">
        <f t="shared" si="0"/>
        <v>75.503518753624547</v>
      </c>
      <c r="N22" s="56">
        <f t="shared" si="1"/>
        <v>0.62880519114120481</v>
      </c>
      <c r="O22" s="56">
        <f t="shared" si="2"/>
        <v>1.0410196794818567</v>
      </c>
      <c r="P22" s="56">
        <f t="shared" si="3"/>
        <v>1.4707883622712341</v>
      </c>
      <c r="Q22" s="12">
        <f t="shared" si="4"/>
        <v>103.3733905579399</v>
      </c>
      <c r="R22" s="12">
        <f t="shared" si="5"/>
        <v>141.28343500703895</v>
      </c>
    </row>
    <row r="23" spans="1:18" s="31" customFormat="1" ht="21" customHeight="1" x14ac:dyDescent="0.2">
      <c r="A23" s="74" t="s">
        <v>242</v>
      </c>
      <c r="B23" s="17" t="s">
        <v>32</v>
      </c>
      <c r="C23" s="17" t="s">
        <v>23</v>
      </c>
      <c r="D23" s="19">
        <v>10789</v>
      </c>
      <c r="E23" s="19">
        <v>14134</v>
      </c>
      <c r="F23" s="19">
        <v>14524</v>
      </c>
      <c r="G23" s="19">
        <v>14879</v>
      </c>
      <c r="H23" s="19">
        <f>F23*1.39</f>
        <v>20188.359999999997</v>
      </c>
      <c r="I23" s="61">
        <v>15144</v>
      </c>
      <c r="J23" s="19">
        <f>H23*1.25</f>
        <v>25235.449999999997</v>
      </c>
      <c r="K23" s="61">
        <v>17181</v>
      </c>
      <c r="L23" s="19">
        <f>J23*1.27</f>
        <v>32049.021499999995</v>
      </c>
      <c r="M23" s="12">
        <f t="shared" si="0"/>
        <v>75.013522643741254</v>
      </c>
      <c r="N23" s="56">
        <f t="shared" si="1"/>
        <v>0.68082796225151532</v>
      </c>
      <c r="O23" s="56">
        <f t="shared" si="2"/>
        <v>1.1345087163232963</v>
      </c>
      <c r="P23" s="56">
        <f t="shared" si="3"/>
        <v>1.592455278524423</v>
      </c>
      <c r="Q23" s="12">
        <f t="shared" si="4"/>
        <v>101.78103367161772</v>
      </c>
      <c r="R23" s="12">
        <f t="shared" si="5"/>
        <v>140.36518676429696</v>
      </c>
    </row>
    <row r="24" spans="1:18" s="31" customFormat="1" ht="47.25" x14ac:dyDescent="0.2">
      <c r="A24" s="74" t="s">
        <v>243</v>
      </c>
      <c r="B24" s="74" t="s">
        <v>34</v>
      </c>
      <c r="C24" s="74" t="s">
        <v>23</v>
      </c>
      <c r="D24" s="14">
        <v>12366</v>
      </c>
      <c r="E24" s="14">
        <v>21229</v>
      </c>
      <c r="F24" s="14">
        <v>18200</v>
      </c>
      <c r="G24" s="14">
        <v>22156</v>
      </c>
      <c r="H24" s="14">
        <v>18200</v>
      </c>
      <c r="I24" s="37">
        <v>24528</v>
      </c>
      <c r="J24" s="14">
        <v>19100</v>
      </c>
      <c r="K24" s="37">
        <v>24762</v>
      </c>
      <c r="L24" s="14">
        <v>20100</v>
      </c>
      <c r="M24" s="12">
        <f t="shared" si="0"/>
        <v>134.76923076923077</v>
      </c>
      <c r="N24" s="56">
        <f t="shared" si="1"/>
        <v>1.2964397905759162</v>
      </c>
      <c r="O24" s="56">
        <f t="shared" si="2"/>
        <v>1.0095401174168297</v>
      </c>
      <c r="P24" s="56">
        <f t="shared" si="3"/>
        <v>2.002426006792819</v>
      </c>
      <c r="Q24" s="12">
        <f t="shared" si="4"/>
        <v>110.70590359270626</v>
      </c>
      <c r="R24" s="12">
        <f t="shared" si="5"/>
        <v>198.35031538088305</v>
      </c>
    </row>
    <row r="25" spans="1:18" s="31" customFormat="1" ht="31.5" x14ac:dyDescent="0.2">
      <c r="A25" s="74" t="s">
        <v>244</v>
      </c>
      <c r="B25" s="74" t="s">
        <v>36</v>
      </c>
      <c r="C25" s="74" t="s">
        <v>23</v>
      </c>
      <c r="D25" s="14">
        <v>22644</v>
      </c>
      <c r="E25" s="14">
        <v>25780</v>
      </c>
      <c r="F25" s="14">
        <v>27000</v>
      </c>
      <c r="G25" s="14">
        <v>28472</v>
      </c>
      <c r="H25" s="14">
        <v>27000</v>
      </c>
      <c r="I25" s="37">
        <v>27173</v>
      </c>
      <c r="J25" s="14">
        <v>30000</v>
      </c>
      <c r="K25" s="37">
        <v>27659</v>
      </c>
      <c r="L25" s="14">
        <v>30500</v>
      </c>
      <c r="M25" s="12">
        <f t="shared" si="0"/>
        <v>100.64074074074074</v>
      </c>
      <c r="N25" s="56">
        <f t="shared" si="1"/>
        <v>0.92196666666666671</v>
      </c>
      <c r="O25" s="56">
        <f t="shared" si="2"/>
        <v>1.017885400949472</v>
      </c>
      <c r="P25" s="56">
        <f t="shared" si="3"/>
        <v>1.2214714714714714</v>
      </c>
      <c r="Q25" s="12">
        <f t="shared" si="4"/>
        <v>95.437622927788695</v>
      </c>
      <c r="R25" s="12">
        <f t="shared" si="5"/>
        <v>120.00088323617734</v>
      </c>
    </row>
    <row r="26" spans="1:18" s="31" customFormat="1" ht="27.75" customHeight="1" x14ac:dyDescent="0.2">
      <c r="A26" s="74" t="s">
        <v>245</v>
      </c>
      <c r="B26" s="17" t="s">
        <v>38</v>
      </c>
      <c r="C26" s="17" t="s">
        <v>23</v>
      </c>
      <c r="D26" s="14">
        <v>12580</v>
      </c>
      <c r="E26" s="14">
        <v>15165</v>
      </c>
      <c r="F26" s="14">
        <v>13935</v>
      </c>
      <c r="G26" s="14">
        <v>16112</v>
      </c>
      <c r="H26" s="14">
        <v>14632</v>
      </c>
      <c r="I26" s="37">
        <v>18932</v>
      </c>
      <c r="J26" s="14">
        <v>15364</v>
      </c>
      <c r="K26" s="37">
        <v>19736</v>
      </c>
      <c r="L26" s="14">
        <v>16132</v>
      </c>
      <c r="M26" s="12">
        <f t="shared" si="0"/>
        <v>129.38764352104974</v>
      </c>
      <c r="N26" s="56">
        <f t="shared" si="1"/>
        <v>1.2845613121582922</v>
      </c>
      <c r="O26" s="56">
        <f t="shared" si="2"/>
        <v>1.0424677794210859</v>
      </c>
      <c r="P26" s="56">
        <f t="shared" si="3"/>
        <v>1.5688394276629571</v>
      </c>
      <c r="Q26" s="12">
        <f t="shared" si="4"/>
        <v>117.50248262164847</v>
      </c>
      <c r="R26" s="12">
        <f t="shared" si="5"/>
        <v>150.49284578696341</v>
      </c>
    </row>
    <row r="27" spans="1:18" s="31" customFormat="1" ht="63" customHeight="1" x14ac:dyDescent="0.2">
      <c r="A27" s="74" t="s">
        <v>27</v>
      </c>
      <c r="B27" s="74" t="s">
        <v>40</v>
      </c>
      <c r="C27" s="74" t="s">
        <v>41</v>
      </c>
      <c r="D27" s="14">
        <v>117</v>
      </c>
      <c r="E27" s="14">
        <v>120.6</v>
      </c>
      <c r="F27" s="14">
        <v>117</v>
      </c>
      <c r="G27" s="14">
        <v>120.7</v>
      </c>
      <c r="H27" s="14">
        <v>117</v>
      </c>
      <c r="I27" s="37">
        <v>120.8</v>
      </c>
      <c r="J27" s="14">
        <v>117</v>
      </c>
      <c r="K27" s="37">
        <v>122.3</v>
      </c>
      <c r="L27" s="14">
        <v>117</v>
      </c>
      <c r="M27" s="12">
        <f t="shared" si="0"/>
        <v>103.24786324786324</v>
      </c>
      <c r="N27" s="56">
        <f t="shared" si="1"/>
        <v>1.0452991452991454</v>
      </c>
      <c r="O27" s="56">
        <f t="shared" si="2"/>
        <v>1.0124172185430464</v>
      </c>
      <c r="P27" s="56">
        <f t="shared" si="3"/>
        <v>1.0452991452991454</v>
      </c>
      <c r="Q27" s="12">
        <f t="shared" si="4"/>
        <v>100.082850041425</v>
      </c>
      <c r="R27" s="12">
        <f t="shared" si="5"/>
        <v>103.24786324786324</v>
      </c>
    </row>
    <row r="28" spans="1:18" s="31" customFormat="1" ht="89.25" customHeight="1" x14ac:dyDescent="0.2">
      <c r="A28" s="74" t="s">
        <v>29</v>
      </c>
      <c r="B28" s="74" t="s">
        <v>43</v>
      </c>
      <c r="C28" s="74" t="s">
        <v>41</v>
      </c>
      <c r="D28" s="14">
        <v>0.3</v>
      </c>
      <c r="E28" s="14">
        <v>0.2</v>
      </c>
      <c r="F28" s="14">
        <v>0.2</v>
      </c>
      <c r="G28" s="14">
        <v>0.2</v>
      </c>
      <c r="H28" s="14">
        <v>0.2</v>
      </c>
      <c r="I28" s="37">
        <v>0.1</v>
      </c>
      <c r="J28" s="14">
        <v>0.2</v>
      </c>
      <c r="K28" s="37">
        <v>0.1</v>
      </c>
      <c r="L28" s="18">
        <v>0.2</v>
      </c>
      <c r="M28" s="12">
        <f t="shared" si="0"/>
        <v>50</v>
      </c>
      <c r="N28" s="56">
        <f t="shared" si="1"/>
        <v>0.5</v>
      </c>
      <c r="O28" s="56">
        <f t="shared" si="2"/>
        <v>1</v>
      </c>
      <c r="P28" s="56">
        <f t="shared" si="3"/>
        <v>0.33333333333333337</v>
      </c>
      <c r="Q28" s="12">
        <f t="shared" si="4"/>
        <v>50</v>
      </c>
      <c r="R28" s="12">
        <f t="shared" si="5"/>
        <v>33.333333333333336</v>
      </c>
    </row>
    <row r="29" spans="1:18" s="31" customFormat="1" ht="24" customHeight="1" x14ac:dyDescent="0.2">
      <c r="A29" s="98" t="s">
        <v>44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12"/>
      <c r="R29" s="13"/>
    </row>
    <row r="30" spans="1:18" s="31" customFormat="1" ht="15.75" customHeight="1" x14ac:dyDescent="0.2">
      <c r="A30" s="102" t="s">
        <v>45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2"/>
      <c r="R30" s="12"/>
    </row>
    <row r="31" spans="1:18" s="31" customFormat="1" ht="31.5" x14ac:dyDescent="0.2">
      <c r="A31" s="74" t="s">
        <v>9</v>
      </c>
      <c r="B31" s="74" t="s">
        <v>46</v>
      </c>
      <c r="C31" s="74" t="s">
        <v>41</v>
      </c>
      <c r="D31" s="14">
        <v>74</v>
      </c>
      <c r="E31" s="14">
        <v>93.8</v>
      </c>
      <c r="F31" s="14">
        <v>95</v>
      </c>
      <c r="G31" s="14">
        <v>96</v>
      </c>
      <c r="H31" s="14">
        <v>98</v>
      </c>
      <c r="I31" s="37">
        <v>100</v>
      </c>
      <c r="J31" s="14">
        <v>100</v>
      </c>
      <c r="K31" s="37">
        <v>100</v>
      </c>
      <c r="L31" s="14">
        <v>100</v>
      </c>
      <c r="M31" s="12">
        <f t="shared" ref="M31:M41" si="6">I31/H31*100</f>
        <v>102.04081632653062</v>
      </c>
      <c r="N31" s="56">
        <f t="shared" ref="N31:N41" si="7">K31/J31</f>
        <v>1</v>
      </c>
      <c r="O31" s="56">
        <f t="shared" ref="O31:O41" si="8">K31/I31</f>
        <v>1</v>
      </c>
      <c r="P31" s="56">
        <f t="shared" ref="P31:P41" si="9">K31/D31</f>
        <v>1.3513513513513513</v>
      </c>
      <c r="Q31" s="12">
        <f t="shared" ref="Q31:Q41" si="10">I31/G31*100</f>
        <v>104.16666666666667</v>
      </c>
      <c r="R31" s="12">
        <f t="shared" ref="R31:R41" si="11">I31/D31*100</f>
        <v>135.13513513513513</v>
      </c>
    </row>
    <row r="32" spans="1:18" s="31" customFormat="1" ht="47.25" x14ac:dyDescent="0.2">
      <c r="A32" s="74" t="s">
        <v>12</v>
      </c>
      <c r="B32" s="74" t="s">
        <v>47</v>
      </c>
      <c r="C32" s="74" t="s">
        <v>48</v>
      </c>
      <c r="D32" s="14">
        <v>85</v>
      </c>
      <c r="E32" s="14">
        <v>430</v>
      </c>
      <c r="F32" s="14">
        <v>375</v>
      </c>
      <c r="G32" s="14">
        <v>418</v>
      </c>
      <c r="H32" s="14">
        <v>475</v>
      </c>
      <c r="I32" s="37">
        <v>475</v>
      </c>
      <c r="J32" s="14">
        <v>575</v>
      </c>
      <c r="K32" s="37">
        <v>575</v>
      </c>
      <c r="L32" s="14">
        <v>675</v>
      </c>
      <c r="M32" s="48">
        <f t="shared" si="6"/>
        <v>100</v>
      </c>
      <c r="N32" s="56">
        <f t="shared" si="7"/>
        <v>1</v>
      </c>
      <c r="O32" s="56">
        <f t="shared" si="8"/>
        <v>1.2105263157894737</v>
      </c>
      <c r="P32" s="56">
        <f t="shared" si="9"/>
        <v>6.7647058823529411</v>
      </c>
      <c r="Q32" s="48">
        <f t="shared" si="10"/>
        <v>113.63636363636364</v>
      </c>
      <c r="R32" s="48">
        <f t="shared" si="11"/>
        <v>558.82352941176464</v>
      </c>
    </row>
    <row r="33" spans="1:18" s="31" customFormat="1" ht="63" x14ac:dyDescent="0.2">
      <c r="A33" s="74" t="s">
        <v>15</v>
      </c>
      <c r="B33" s="74" t="s">
        <v>49</v>
      </c>
      <c r="C33" s="74" t="s">
        <v>50</v>
      </c>
      <c r="D33" s="14">
        <v>5690</v>
      </c>
      <c r="E33" s="14">
        <v>9127</v>
      </c>
      <c r="F33" s="14">
        <v>4227</v>
      </c>
      <c r="G33" s="14">
        <v>10275</v>
      </c>
      <c r="H33" s="14">
        <v>3727</v>
      </c>
      <c r="I33" s="37">
        <v>8906</v>
      </c>
      <c r="J33" s="14">
        <v>2400</v>
      </c>
      <c r="K33" s="37">
        <v>2350</v>
      </c>
      <c r="L33" s="14">
        <v>1250</v>
      </c>
      <c r="M33" s="48">
        <f t="shared" si="6"/>
        <v>238.9589482157231</v>
      </c>
      <c r="N33" s="56">
        <f t="shared" si="7"/>
        <v>0.97916666666666663</v>
      </c>
      <c r="O33" s="56">
        <f t="shared" si="8"/>
        <v>0.26386705591735909</v>
      </c>
      <c r="P33" s="56">
        <f t="shared" si="9"/>
        <v>0.41300527240773288</v>
      </c>
      <c r="Q33" s="48">
        <f t="shared" si="10"/>
        <v>86.676399026763988</v>
      </c>
      <c r="R33" s="48">
        <f t="shared" si="11"/>
        <v>156.52021089630932</v>
      </c>
    </row>
    <row r="34" spans="1:18" s="31" customFormat="1" ht="31.5" x14ac:dyDescent="0.2">
      <c r="A34" s="74" t="s">
        <v>18</v>
      </c>
      <c r="B34" s="74" t="s">
        <v>51</v>
      </c>
      <c r="C34" s="74" t="s">
        <v>52</v>
      </c>
      <c r="D34" s="14"/>
      <c r="E34" s="14">
        <v>320</v>
      </c>
      <c r="F34" s="14">
        <v>980</v>
      </c>
      <c r="G34" s="14">
        <v>240</v>
      </c>
      <c r="H34" s="14">
        <v>595</v>
      </c>
      <c r="I34" s="37">
        <v>1386</v>
      </c>
      <c r="J34" s="14">
        <v>540</v>
      </c>
      <c r="K34" s="37">
        <v>0</v>
      </c>
      <c r="L34" s="14">
        <v>180</v>
      </c>
      <c r="M34" s="48">
        <f t="shared" si="6"/>
        <v>232.94117647058826</v>
      </c>
      <c r="N34" s="56">
        <f t="shared" si="7"/>
        <v>0</v>
      </c>
      <c r="O34" s="56">
        <f t="shared" si="8"/>
        <v>0</v>
      </c>
      <c r="P34" s="56" t="s">
        <v>235</v>
      </c>
      <c r="Q34" s="48">
        <f t="shared" si="10"/>
        <v>577.5</v>
      </c>
      <c r="R34" s="48" t="e">
        <f t="shared" si="11"/>
        <v>#DIV/0!</v>
      </c>
    </row>
    <row r="35" spans="1:18" s="31" customFormat="1" ht="31.5" x14ac:dyDescent="0.2">
      <c r="A35" s="74" t="s">
        <v>21</v>
      </c>
      <c r="B35" s="74" t="s">
        <v>53</v>
      </c>
      <c r="C35" s="74" t="s">
        <v>52</v>
      </c>
      <c r="D35" s="14">
        <v>235</v>
      </c>
      <c r="E35" s="14">
        <v>125</v>
      </c>
      <c r="F35" s="14">
        <v>120</v>
      </c>
      <c r="G35" s="14">
        <v>265</v>
      </c>
      <c r="H35" s="14"/>
      <c r="I35" s="37" t="s">
        <v>235</v>
      </c>
      <c r="J35" s="14"/>
      <c r="K35" s="37">
        <v>0</v>
      </c>
      <c r="L35" s="14"/>
      <c r="M35" s="12" t="e">
        <f t="shared" si="6"/>
        <v>#VALUE!</v>
      </c>
      <c r="N35" s="56" t="s">
        <v>235</v>
      </c>
      <c r="O35" s="56" t="s">
        <v>235</v>
      </c>
      <c r="P35" s="56" t="s">
        <v>235</v>
      </c>
      <c r="Q35" s="12" t="e">
        <f t="shared" si="10"/>
        <v>#VALUE!</v>
      </c>
      <c r="R35" s="12" t="e">
        <f t="shared" si="11"/>
        <v>#VALUE!</v>
      </c>
    </row>
    <row r="36" spans="1:18" s="31" customFormat="1" ht="31.5" x14ac:dyDescent="0.2">
      <c r="A36" s="74" t="s">
        <v>24</v>
      </c>
      <c r="B36" s="74" t="s">
        <v>54</v>
      </c>
      <c r="C36" s="74" t="s">
        <v>189</v>
      </c>
      <c r="D36" s="14">
        <v>13.2</v>
      </c>
      <c r="E36" s="14">
        <v>18.3</v>
      </c>
      <c r="F36" s="14">
        <v>1.6</v>
      </c>
      <c r="G36" s="14">
        <v>2.5</v>
      </c>
      <c r="H36" s="14">
        <v>1480</v>
      </c>
      <c r="I36" s="37" t="s">
        <v>235</v>
      </c>
      <c r="J36" s="14">
        <v>1.32</v>
      </c>
      <c r="K36" s="37">
        <v>0</v>
      </c>
      <c r="L36" s="14">
        <v>1490</v>
      </c>
      <c r="M36" s="12" t="e">
        <f t="shared" si="6"/>
        <v>#VALUE!</v>
      </c>
      <c r="N36" s="56">
        <f t="shared" si="7"/>
        <v>0</v>
      </c>
      <c r="O36" s="56" t="s">
        <v>235</v>
      </c>
      <c r="P36" s="56">
        <f t="shared" si="9"/>
        <v>0</v>
      </c>
      <c r="Q36" s="12" t="e">
        <f t="shared" si="10"/>
        <v>#VALUE!</v>
      </c>
      <c r="R36" s="12" t="e">
        <f t="shared" si="11"/>
        <v>#VALUE!</v>
      </c>
    </row>
    <row r="37" spans="1:18" s="31" customFormat="1" ht="31.5" x14ac:dyDescent="0.2">
      <c r="A37" s="74" t="s">
        <v>25</v>
      </c>
      <c r="B37" s="74" t="s">
        <v>55</v>
      </c>
      <c r="C37" s="74" t="s">
        <v>56</v>
      </c>
      <c r="D37" s="14"/>
      <c r="E37" s="14"/>
      <c r="F37" s="14"/>
      <c r="G37" s="14"/>
      <c r="H37" s="14">
        <v>1</v>
      </c>
      <c r="I37" s="37" t="s">
        <v>235</v>
      </c>
      <c r="J37" s="14">
        <v>2</v>
      </c>
      <c r="K37" s="37">
        <v>0</v>
      </c>
      <c r="L37" s="14">
        <v>1</v>
      </c>
      <c r="M37" s="12" t="e">
        <f t="shared" si="6"/>
        <v>#VALUE!</v>
      </c>
      <c r="N37" s="56">
        <f t="shared" si="7"/>
        <v>0</v>
      </c>
      <c r="O37" s="56" t="s">
        <v>235</v>
      </c>
      <c r="P37" s="56" t="s">
        <v>235</v>
      </c>
      <c r="Q37" s="12" t="e">
        <f t="shared" si="10"/>
        <v>#VALUE!</v>
      </c>
      <c r="R37" s="12" t="e">
        <f t="shared" si="11"/>
        <v>#VALUE!</v>
      </c>
    </row>
    <row r="38" spans="1:18" s="31" customFormat="1" ht="31.5" x14ac:dyDescent="0.2">
      <c r="A38" s="74" t="s">
        <v>27</v>
      </c>
      <c r="B38" s="74" t="s">
        <v>57</v>
      </c>
      <c r="C38" s="74" t="s">
        <v>189</v>
      </c>
      <c r="D38" s="14">
        <v>50.6</v>
      </c>
      <c r="E38" s="14">
        <v>42.4</v>
      </c>
      <c r="F38" s="14">
        <v>5.7</v>
      </c>
      <c r="G38" s="14">
        <v>17.399999999999999</v>
      </c>
      <c r="H38" s="14">
        <v>6780</v>
      </c>
      <c r="I38" s="37">
        <v>5.3</v>
      </c>
      <c r="J38" s="14">
        <v>7.52</v>
      </c>
      <c r="K38" s="37">
        <v>0</v>
      </c>
      <c r="L38" s="14">
        <v>7780</v>
      </c>
      <c r="M38" s="12">
        <f t="shared" si="6"/>
        <v>7.8171091445427734E-2</v>
      </c>
      <c r="N38" s="56">
        <f t="shared" si="7"/>
        <v>0</v>
      </c>
      <c r="O38" s="56">
        <f t="shared" si="8"/>
        <v>0</v>
      </c>
      <c r="P38" s="56">
        <f t="shared" si="9"/>
        <v>0</v>
      </c>
      <c r="Q38" s="12">
        <f t="shared" si="10"/>
        <v>30.459770114942529</v>
      </c>
      <c r="R38" s="12">
        <f t="shared" si="11"/>
        <v>10.474308300395256</v>
      </c>
    </row>
    <row r="39" spans="1:18" s="31" customFormat="1" ht="31.5" x14ac:dyDescent="0.2">
      <c r="A39" s="74" t="s">
        <v>29</v>
      </c>
      <c r="B39" s="74" t="s">
        <v>58</v>
      </c>
      <c r="C39" s="74" t="s">
        <v>41</v>
      </c>
      <c r="D39" s="14">
        <v>69</v>
      </c>
      <c r="E39" s="14">
        <v>67.400000000000006</v>
      </c>
      <c r="F39" s="14">
        <v>70</v>
      </c>
      <c r="G39" s="14">
        <v>67</v>
      </c>
      <c r="H39" s="14">
        <v>71</v>
      </c>
      <c r="I39" s="37">
        <v>66.3</v>
      </c>
      <c r="J39" s="14">
        <v>72</v>
      </c>
      <c r="K39" s="37">
        <v>66.5</v>
      </c>
      <c r="L39" s="14">
        <v>72</v>
      </c>
      <c r="M39" s="12">
        <f t="shared" si="6"/>
        <v>93.380281690140848</v>
      </c>
      <c r="N39" s="56">
        <f t="shared" si="7"/>
        <v>0.92361111111111116</v>
      </c>
      <c r="O39" s="56">
        <f t="shared" si="8"/>
        <v>1.0030165912518854</v>
      </c>
      <c r="P39" s="56">
        <f t="shared" si="9"/>
        <v>0.96376811594202894</v>
      </c>
      <c r="Q39" s="12">
        <f t="shared" si="10"/>
        <v>98.955223880597003</v>
      </c>
      <c r="R39" s="12">
        <f t="shared" si="11"/>
        <v>96.086956521739125</v>
      </c>
    </row>
    <row r="40" spans="1:18" s="31" customFormat="1" ht="31.5" x14ac:dyDescent="0.2">
      <c r="A40" s="74" t="s">
        <v>31</v>
      </c>
      <c r="B40" s="74" t="s">
        <v>59</v>
      </c>
      <c r="C40" s="74" t="s">
        <v>60</v>
      </c>
      <c r="D40" s="14">
        <v>19.3</v>
      </c>
      <c r="E40" s="14">
        <v>19.3</v>
      </c>
      <c r="F40" s="14">
        <v>19.399999999999999</v>
      </c>
      <c r="G40" s="14">
        <v>19.8</v>
      </c>
      <c r="H40" s="14">
        <v>19.5</v>
      </c>
      <c r="I40" s="37">
        <v>20.5</v>
      </c>
      <c r="J40" s="14">
        <v>19.600000000000001</v>
      </c>
      <c r="K40" s="37">
        <v>19.600000000000001</v>
      </c>
      <c r="L40" s="14">
        <v>19.7</v>
      </c>
      <c r="M40" s="12">
        <f t="shared" si="6"/>
        <v>105.12820512820514</v>
      </c>
      <c r="N40" s="56">
        <f t="shared" si="7"/>
        <v>1</v>
      </c>
      <c r="O40" s="56">
        <f t="shared" si="8"/>
        <v>0.95609756097560983</v>
      </c>
      <c r="P40" s="56">
        <f t="shared" si="9"/>
        <v>1.0155440414507773</v>
      </c>
      <c r="Q40" s="12">
        <f t="shared" si="10"/>
        <v>103.53535353535352</v>
      </c>
      <c r="R40" s="12">
        <f t="shared" si="11"/>
        <v>106.21761658031087</v>
      </c>
    </row>
    <row r="41" spans="1:18" s="31" customFormat="1" ht="47.25" x14ac:dyDescent="0.2">
      <c r="A41" s="74" t="s">
        <v>61</v>
      </c>
      <c r="B41" s="74" t="s">
        <v>62</v>
      </c>
      <c r="C41" s="74" t="s">
        <v>63</v>
      </c>
      <c r="D41" s="14">
        <v>60.3</v>
      </c>
      <c r="E41" s="14">
        <v>70</v>
      </c>
      <c r="F41" s="14">
        <v>40</v>
      </c>
      <c r="G41" s="14">
        <v>65</v>
      </c>
      <c r="H41" s="14">
        <v>43</v>
      </c>
      <c r="I41" s="37">
        <v>67.099999999999994</v>
      </c>
      <c r="J41" s="14">
        <v>45</v>
      </c>
      <c r="K41" s="37">
        <v>67</v>
      </c>
      <c r="L41" s="14">
        <v>48</v>
      </c>
      <c r="M41" s="12">
        <f t="shared" si="6"/>
        <v>156.04651162790697</v>
      </c>
      <c r="N41" s="56">
        <f t="shared" si="7"/>
        <v>1.4888888888888889</v>
      </c>
      <c r="O41" s="56">
        <f t="shared" si="8"/>
        <v>0.99850968703427734</v>
      </c>
      <c r="P41" s="56">
        <f t="shared" si="9"/>
        <v>1.1111111111111112</v>
      </c>
      <c r="Q41" s="12">
        <f t="shared" si="10"/>
        <v>103.23076923076921</v>
      </c>
      <c r="R41" s="12">
        <f t="shared" si="11"/>
        <v>111.27694859038142</v>
      </c>
    </row>
    <row r="42" spans="1:18" s="31" customFormat="1" ht="15.75" customHeight="1" x14ac:dyDescent="0.2">
      <c r="A42" s="105" t="s">
        <v>64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8" s="31" customFormat="1" ht="21" customHeight="1" x14ac:dyDescent="0.2">
      <c r="A43" s="74" t="s">
        <v>33</v>
      </c>
      <c r="B43" s="17" t="s">
        <v>65</v>
      </c>
      <c r="C43" s="14"/>
      <c r="D43" s="19"/>
      <c r="E43" s="19"/>
      <c r="F43" s="19"/>
      <c r="G43" s="19"/>
      <c r="H43" s="19"/>
      <c r="I43" s="61"/>
      <c r="J43" s="19"/>
      <c r="K43" s="61"/>
      <c r="L43" s="19"/>
      <c r="M43" s="12"/>
      <c r="N43" s="56"/>
      <c r="O43" s="56"/>
      <c r="P43" s="56"/>
      <c r="Q43" s="12"/>
      <c r="R43" s="12"/>
    </row>
    <row r="44" spans="1:18" s="31" customFormat="1" ht="33.75" customHeight="1" x14ac:dyDescent="0.2">
      <c r="A44" s="74" t="s">
        <v>246</v>
      </c>
      <c r="B44" s="17" t="s">
        <v>66</v>
      </c>
      <c r="C44" s="14" t="s">
        <v>67</v>
      </c>
      <c r="D44" s="14">
        <v>0</v>
      </c>
      <c r="E44" s="14">
        <v>0</v>
      </c>
      <c r="F44" s="14">
        <v>0</v>
      </c>
      <c r="G44" s="14">
        <v>0</v>
      </c>
      <c r="H44" s="14">
        <v>2</v>
      </c>
      <c r="I44" s="37">
        <v>0</v>
      </c>
      <c r="J44" s="14">
        <v>1</v>
      </c>
      <c r="K44" s="37">
        <v>0</v>
      </c>
      <c r="L44" s="14"/>
      <c r="M44" s="12">
        <f t="shared" ref="M44:M52" si="12">I44/H44*100</f>
        <v>0</v>
      </c>
      <c r="N44" s="56">
        <f t="shared" ref="N44:N52" si="13">K44/J44</f>
        <v>0</v>
      </c>
      <c r="O44" s="56"/>
      <c r="P44" s="56"/>
      <c r="Q44" s="12" t="e">
        <f t="shared" ref="Q44:Q52" si="14">I44/G44*100</f>
        <v>#DIV/0!</v>
      </c>
      <c r="R44" s="12" t="e">
        <f t="shared" ref="R44:R52" si="15">I44/D44*100</f>
        <v>#DIV/0!</v>
      </c>
    </row>
    <row r="45" spans="1:18" s="31" customFormat="1" ht="21" customHeight="1" x14ac:dyDescent="0.2">
      <c r="A45" s="74" t="s">
        <v>247</v>
      </c>
      <c r="B45" s="17" t="s">
        <v>68</v>
      </c>
      <c r="C45" s="14" t="s">
        <v>69</v>
      </c>
      <c r="D45" s="14">
        <v>0</v>
      </c>
      <c r="E45" s="14">
        <v>0</v>
      </c>
      <c r="F45" s="14">
        <v>0</v>
      </c>
      <c r="G45" s="14">
        <v>0</v>
      </c>
      <c r="H45" s="14">
        <v>1</v>
      </c>
      <c r="I45" s="37"/>
      <c r="J45" s="14">
        <v>0</v>
      </c>
      <c r="K45" s="37">
        <v>0</v>
      </c>
      <c r="L45" s="14"/>
      <c r="M45" s="12">
        <f t="shared" si="12"/>
        <v>0</v>
      </c>
      <c r="N45" s="56"/>
      <c r="O45" s="56"/>
      <c r="P45" s="56"/>
      <c r="Q45" s="12" t="e">
        <f t="shared" si="14"/>
        <v>#DIV/0!</v>
      </c>
      <c r="R45" s="12" t="e">
        <f t="shared" si="15"/>
        <v>#DIV/0!</v>
      </c>
    </row>
    <row r="46" spans="1:18" s="31" customFormat="1" ht="52.5" customHeight="1" x14ac:dyDescent="0.2">
      <c r="A46" s="74" t="s">
        <v>248</v>
      </c>
      <c r="B46" s="17" t="s">
        <v>70</v>
      </c>
      <c r="C46" s="14" t="s">
        <v>67</v>
      </c>
      <c r="D46" s="14">
        <v>0</v>
      </c>
      <c r="E46" s="14">
        <v>1</v>
      </c>
      <c r="F46" s="14">
        <v>5</v>
      </c>
      <c r="G46" s="14">
        <v>0</v>
      </c>
      <c r="H46" s="14"/>
      <c r="I46" s="37"/>
      <c r="J46" s="14">
        <v>0</v>
      </c>
      <c r="K46" s="37">
        <v>0</v>
      </c>
      <c r="L46" s="14"/>
      <c r="M46" s="12" t="e">
        <f t="shared" si="12"/>
        <v>#DIV/0!</v>
      </c>
      <c r="N46" s="56"/>
      <c r="O46" s="56"/>
      <c r="P46" s="56"/>
      <c r="Q46" s="12" t="e">
        <f t="shared" si="14"/>
        <v>#DIV/0!</v>
      </c>
      <c r="R46" s="12" t="e">
        <f t="shared" si="15"/>
        <v>#DIV/0!</v>
      </c>
    </row>
    <row r="47" spans="1:18" s="31" customFormat="1" ht="21" customHeight="1" x14ac:dyDescent="0.25">
      <c r="A47" s="74" t="s">
        <v>37</v>
      </c>
      <c r="B47" s="4" t="s">
        <v>71</v>
      </c>
      <c r="C47" s="43"/>
      <c r="D47" s="43"/>
      <c r="E47" s="43"/>
      <c r="F47" s="43"/>
      <c r="G47" s="43"/>
      <c r="H47" s="43"/>
      <c r="I47" s="62"/>
      <c r="J47" s="43"/>
      <c r="K47" s="62"/>
      <c r="L47" s="43"/>
      <c r="M47" s="12" t="e">
        <f t="shared" si="12"/>
        <v>#DIV/0!</v>
      </c>
      <c r="N47" s="56"/>
      <c r="O47" s="56"/>
      <c r="P47" s="56"/>
      <c r="Q47" s="12" t="e">
        <f t="shared" si="14"/>
        <v>#DIV/0!</v>
      </c>
      <c r="R47" s="12" t="e">
        <f t="shared" si="15"/>
        <v>#DIV/0!</v>
      </c>
    </row>
    <row r="48" spans="1:18" s="31" customFormat="1" ht="26.25" customHeight="1" x14ac:dyDescent="0.25">
      <c r="A48" s="74" t="s">
        <v>249</v>
      </c>
      <c r="B48" s="44" t="s">
        <v>73</v>
      </c>
      <c r="C48" s="45" t="s">
        <v>74</v>
      </c>
      <c r="D48" s="46">
        <v>68.900000000000006</v>
      </c>
      <c r="E48" s="46">
        <v>59.3</v>
      </c>
      <c r="F48" s="46">
        <v>61.8</v>
      </c>
      <c r="G48" s="46">
        <v>61.8</v>
      </c>
      <c r="H48" s="46">
        <v>69.099999999999994</v>
      </c>
      <c r="I48" s="63">
        <v>68.5</v>
      </c>
      <c r="J48" s="46">
        <v>68.900000000000006</v>
      </c>
      <c r="K48" s="63">
        <v>57.5</v>
      </c>
      <c r="L48" s="46">
        <v>68.900000000000006</v>
      </c>
      <c r="M48" s="12">
        <f t="shared" si="12"/>
        <v>99.131693198263392</v>
      </c>
      <c r="N48" s="56">
        <f t="shared" si="13"/>
        <v>0.83454281567489108</v>
      </c>
      <c r="O48" s="56">
        <f t="shared" ref="O48:O52" si="16">K48/I48</f>
        <v>0.83941605839416056</v>
      </c>
      <c r="P48" s="56">
        <f t="shared" ref="P48:P52" si="17">K48/D48</f>
        <v>0.83454281567489108</v>
      </c>
      <c r="Q48" s="12">
        <f t="shared" si="14"/>
        <v>110.84142394822007</v>
      </c>
      <c r="R48" s="12">
        <f t="shared" si="15"/>
        <v>99.419448476052239</v>
      </c>
    </row>
    <row r="49" spans="1:18" s="31" customFormat="1" ht="33.75" customHeight="1" x14ac:dyDescent="0.25">
      <c r="A49" s="74" t="s">
        <v>250</v>
      </c>
      <c r="B49" s="44" t="s">
        <v>76</v>
      </c>
      <c r="C49" s="45" t="s">
        <v>77</v>
      </c>
      <c r="D49" s="46">
        <v>235.2</v>
      </c>
      <c r="E49" s="46">
        <v>237.4</v>
      </c>
      <c r="F49" s="46">
        <v>238.5</v>
      </c>
      <c r="G49" s="46">
        <v>238.5</v>
      </c>
      <c r="H49" s="46">
        <v>240.2</v>
      </c>
      <c r="I49" s="63">
        <v>229.7</v>
      </c>
      <c r="J49" s="46">
        <v>239.4</v>
      </c>
      <c r="K49" s="63">
        <v>228.5</v>
      </c>
      <c r="L49" s="46">
        <v>239.4</v>
      </c>
      <c r="M49" s="12">
        <f t="shared" si="12"/>
        <v>95.628642797668604</v>
      </c>
      <c r="N49" s="56">
        <f t="shared" si="13"/>
        <v>0.95446950710108602</v>
      </c>
      <c r="O49" s="56">
        <f t="shared" si="16"/>
        <v>0.99477579451458431</v>
      </c>
      <c r="P49" s="56">
        <f t="shared" si="17"/>
        <v>0.97151360544217691</v>
      </c>
      <c r="Q49" s="12">
        <f t="shared" si="14"/>
        <v>96.31027253668762</v>
      </c>
      <c r="R49" s="12">
        <f t="shared" si="15"/>
        <v>97.661564625850332</v>
      </c>
    </row>
    <row r="50" spans="1:18" s="31" customFormat="1" ht="27" customHeight="1" x14ac:dyDescent="0.25">
      <c r="A50" s="74" t="s">
        <v>251</v>
      </c>
      <c r="B50" s="44" t="s">
        <v>79</v>
      </c>
      <c r="C50" s="45" t="s">
        <v>80</v>
      </c>
      <c r="D50" s="46">
        <v>38.200000000000003</v>
      </c>
      <c r="E50" s="46">
        <v>39.200000000000003</v>
      </c>
      <c r="F50" s="46">
        <v>39.1</v>
      </c>
      <c r="G50" s="46">
        <v>39.1</v>
      </c>
      <c r="H50" s="46">
        <v>40.1</v>
      </c>
      <c r="I50" s="63">
        <v>41.8</v>
      </c>
      <c r="J50" s="46">
        <v>40.1</v>
      </c>
      <c r="K50" s="63">
        <v>39</v>
      </c>
      <c r="L50" s="46">
        <v>40.1</v>
      </c>
      <c r="M50" s="12">
        <f t="shared" si="12"/>
        <v>104.23940149625935</v>
      </c>
      <c r="N50" s="56">
        <f t="shared" si="13"/>
        <v>0.97256857855361589</v>
      </c>
      <c r="O50" s="56">
        <f t="shared" si="16"/>
        <v>0.93301435406698574</v>
      </c>
      <c r="P50" s="56">
        <f t="shared" si="17"/>
        <v>1.0209424083769634</v>
      </c>
      <c r="Q50" s="12">
        <f t="shared" si="14"/>
        <v>106.90537084398977</v>
      </c>
      <c r="R50" s="12">
        <f t="shared" si="15"/>
        <v>109.42408376963348</v>
      </c>
    </row>
    <row r="51" spans="1:18" s="31" customFormat="1" ht="36.75" customHeight="1" x14ac:dyDescent="0.25">
      <c r="A51" s="74" t="s">
        <v>252</v>
      </c>
      <c r="B51" s="44" t="s">
        <v>82</v>
      </c>
      <c r="C51" s="45" t="s">
        <v>80</v>
      </c>
      <c r="D51" s="46">
        <v>74.2</v>
      </c>
      <c r="E51" s="46">
        <v>74.8</v>
      </c>
      <c r="F51" s="46">
        <v>74.5</v>
      </c>
      <c r="G51" s="46">
        <v>74.5</v>
      </c>
      <c r="H51" s="46">
        <v>81.400000000000006</v>
      </c>
      <c r="I51" s="63">
        <v>72.400000000000006</v>
      </c>
      <c r="J51" s="46">
        <v>81.599999999999994</v>
      </c>
      <c r="K51" s="63">
        <v>70.400000000000006</v>
      </c>
      <c r="L51" s="46">
        <v>81.599999999999994</v>
      </c>
      <c r="M51" s="12">
        <f t="shared" si="12"/>
        <v>88.943488943488944</v>
      </c>
      <c r="N51" s="56">
        <f t="shared" si="13"/>
        <v>0.86274509803921584</v>
      </c>
      <c r="O51" s="56">
        <f t="shared" si="16"/>
        <v>0.97237569060773477</v>
      </c>
      <c r="P51" s="56">
        <f t="shared" si="17"/>
        <v>0.94878706199460916</v>
      </c>
      <c r="Q51" s="12">
        <f t="shared" si="14"/>
        <v>97.181208053691279</v>
      </c>
      <c r="R51" s="12">
        <f t="shared" si="15"/>
        <v>97.574123989218336</v>
      </c>
    </row>
    <row r="52" spans="1:18" s="31" customFormat="1" ht="36.75" customHeight="1" x14ac:dyDescent="0.25">
      <c r="A52" s="74" t="s">
        <v>39</v>
      </c>
      <c r="B52" s="44" t="s">
        <v>84</v>
      </c>
      <c r="C52" s="47" t="s">
        <v>85</v>
      </c>
      <c r="D52" s="46">
        <v>23</v>
      </c>
      <c r="E52" s="46">
        <v>20</v>
      </c>
      <c r="F52" s="46">
        <v>22</v>
      </c>
      <c r="G52" s="46">
        <v>20</v>
      </c>
      <c r="H52" s="46">
        <v>22</v>
      </c>
      <c r="I52" s="63">
        <v>20</v>
      </c>
      <c r="J52" s="46">
        <v>21</v>
      </c>
      <c r="K52" s="63">
        <v>20</v>
      </c>
      <c r="L52" s="46">
        <v>20</v>
      </c>
      <c r="M52" s="12">
        <f t="shared" si="12"/>
        <v>90.909090909090907</v>
      </c>
      <c r="N52" s="56">
        <f t="shared" si="13"/>
        <v>0.95238095238095233</v>
      </c>
      <c r="O52" s="56">
        <f t="shared" si="16"/>
        <v>1</v>
      </c>
      <c r="P52" s="56">
        <f t="shared" si="17"/>
        <v>0.86956521739130432</v>
      </c>
      <c r="Q52" s="12">
        <f t="shared" si="14"/>
        <v>100</v>
      </c>
      <c r="R52" s="12">
        <f t="shared" si="15"/>
        <v>86.956521739130437</v>
      </c>
    </row>
    <row r="53" spans="1:18" s="31" customFormat="1" ht="16.5" customHeight="1" x14ac:dyDescent="0.2">
      <c r="A53" s="105" t="s">
        <v>86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8" s="31" customFormat="1" ht="31.5" x14ac:dyDescent="0.2">
      <c r="A54" s="74" t="s">
        <v>42</v>
      </c>
      <c r="B54" s="74" t="s">
        <v>88</v>
      </c>
      <c r="C54" s="74" t="s">
        <v>67</v>
      </c>
      <c r="D54" s="14">
        <v>50</v>
      </c>
      <c r="E54" s="14">
        <v>50</v>
      </c>
      <c r="F54" s="14">
        <v>50</v>
      </c>
      <c r="G54" s="14">
        <v>50</v>
      </c>
      <c r="H54" s="14">
        <v>51</v>
      </c>
      <c r="I54" s="37">
        <v>51</v>
      </c>
      <c r="J54" s="14">
        <v>52</v>
      </c>
      <c r="K54" s="37">
        <v>50</v>
      </c>
      <c r="L54" s="14">
        <v>53</v>
      </c>
      <c r="M54" s="12">
        <f t="shared" ref="M54:M58" si="18">I54/H54*100</f>
        <v>100</v>
      </c>
      <c r="N54" s="56">
        <f t="shared" ref="N54:N66" si="19">K54/J54</f>
        <v>0.96153846153846156</v>
      </c>
      <c r="O54" s="56">
        <f t="shared" ref="O54:O66" si="20">K54/I54</f>
        <v>0.98039215686274506</v>
      </c>
      <c r="P54" s="56">
        <f t="shared" ref="P54:P66" si="21">K54/D54</f>
        <v>1</v>
      </c>
      <c r="Q54" s="12">
        <f t="shared" ref="Q54:Q58" si="22">I54/G54*100</f>
        <v>102</v>
      </c>
      <c r="R54" s="12">
        <f t="shared" ref="R54:R58" si="23">I54/D54*100</f>
        <v>102</v>
      </c>
    </row>
    <row r="55" spans="1:18" s="31" customFormat="1" ht="78.75" x14ac:dyDescent="0.2">
      <c r="A55" s="74" t="s">
        <v>72</v>
      </c>
      <c r="B55" s="74" t="s">
        <v>90</v>
      </c>
      <c r="C55" s="74" t="s">
        <v>41</v>
      </c>
      <c r="D55" s="14">
        <v>10</v>
      </c>
      <c r="E55" s="14">
        <v>11.3</v>
      </c>
      <c r="F55" s="14">
        <v>11.4</v>
      </c>
      <c r="G55" s="14">
        <v>11.1</v>
      </c>
      <c r="H55" s="14">
        <v>11.5</v>
      </c>
      <c r="I55" s="37">
        <v>10.4</v>
      </c>
      <c r="J55" s="14">
        <v>11.6</v>
      </c>
      <c r="K55" s="37">
        <v>9.1</v>
      </c>
      <c r="L55" s="14">
        <v>11.7</v>
      </c>
      <c r="M55" s="12">
        <f t="shared" si="18"/>
        <v>90.434782608695656</v>
      </c>
      <c r="N55" s="56">
        <f t="shared" si="19"/>
        <v>0.78448275862068961</v>
      </c>
      <c r="O55" s="56">
        <f t="shared" si="20"/>
        <v>0.87499999999999989</v>
      </c>
      <c r="P55" s="56">
        <f t="shared" si="21"/>
        <v>0.90999999999999992</v>
      </c>
      <c r="Q55" s="12">
        <f t="shared" si="22"/>
        <v>93.693693693693703</v>
      </c>
      <c r="R55" s="12">
        <f t="shared" si="23"/>
        <v>104</v>
      </c>
    </row>
    <row r="56" spans="1:18" s="31" customFormat="1" ht="126" x14ac:dyDescent="0.25">
      <c r="A56" s="74" t="s">
        <v>75</v>
      </c>
      <c r="B56" s="4" t="s">
        <v>92</v>
      </c>
      <c r="C56" s="39" t="s">
        <v>60</v>
      </c>
      <c r="D56" s="41">
        <v>45</v>
      </c>
      <c r="E56" s="42">
        <v>1856</v>
      </c>
      <c r="F56" s="42">
        <v>51</v>
      </c>
      <c r="G56" s="42">
        <v>904</v>
      </c>
      <c r="H56" s="42">
        <v>52</v>
      </c>
      <c r="I56" s="64">
        <v>2069</v>
      </c>
      <c r="J56" s="42">
        <v>53</v>
      </c>
      <c r="K56" s="64">
        <v>2120</v>
      </c>
      <c r="L56" s="42">
        <v>54</v>
      </c>
      <c r="M56" s="12">
        <f t="shared" si="18"/>
        <v>3978.8461538461538</v>
      </c>
      <c r="N56" s="56">
        <f t="shared" si="19"/>
        <v>40</v>
      </c>
      <c r="O56" s="56">
        <f t="shared" si="20"/>
        <v>1.0246495891735137</v>
      </c>
      <c r="P56" s="56">
        <f t="shared" si="21"/>
        <v>47.111111111111114</v>
      </c>
      <c r="Q56" s="12">
        <f t="shared" si="22"/>
        <v>228.8716814159292</v>
      </c>
      <c r="R56" s="12">
        <f t="shared" si="23"/>
        <v>4597.7777777777774</v>
      </c>
    </row>
    <row r="57" spans="1:18" s="31" customFormat="1" ht="63" x14ac:dyDescent="0.2">
      <c r="A57" s="74" t="s">
        <v>78</v>
      </c>
      <c r="B57" s="74" t="s">
        <v>94</v>
      </c>
      <c r="C57" s="39" t="s">
        <v>41</v>
      </c>
      <c r="D57" s="41">
        <v>18</v>
      </c>
      <c r="E57" s="42">
        <v>71.7</v>
      </c>
      <c r="F57" s="42">
        <v>21</v>
      </c>
      <c r="G57" s="42">
        <v>35</v>
      </c>
      <c r="H57" s="42">
        <v>22.5</v>
      </c>
      <c r="I57" s="64">
        <v>80</v>
      </c>
      <c r="J57" s="42">
        <v>23</v>
      </c>
      <c r="K57" s="64">
        <v>82</v>
      </c>
      <c r="L57" s="42">
        <v>23.5</v>
      </c>
      <c r="M57" s="12">
        <f t="shared" si="18"/>
        <v>355.55555555555554</v>
      </c>
      <c r="N57" s="56">
        <f t="shared" si="19"/>
        <v>3.5652173913043477</v>
      </c>
      <c r="O57" s="56">
        <f t="shared" si="20"/>
        <v>1.0249999999999999</v>
      </c>
      <c r="P57" s="56">
        <f t="shared" si="21"/>
        <v>4.5555555555555554</v>
      </c>
      <c r="Q57" s="12">
        <f t="shared" si="22"/>
        <v>228.57142857142856</v>
      </c>
      <c r="R57" s="12">
        <f t="shared" si="23"/>
        <v>444.44444444444446</v>
      </c>
    </row>
    <row r="58" spans="1:18" s="31" customFormat="1" ht="110.25" x14ac:dyDescent="0.2">
      <c r="A58" s="74" t="s">
        <v>81</v>
      </c>
      <c r="B58" s="74" t="s">
        <v>234</v>
      </c>
      <c r="C58" s="40" t="s">
        <v>41</v>
      </c>
      <c r="D58" s="41">
        <v>90</v>
      </c>
      <c r="E58" s="42">
        <v>100</v>
      </c>
      <c r="F58" s="42">
        <v>100</v>
      </c>
      <c r="G58" s="42">
        <v>100</v>
      </c>
      <c r="H58" s="42">
        <v>100</v>
      </c>
      <c r="I58" s="64">
        <v>100</v>
      </c>
      <c r="J58" s="42">
        <v>100</v>
      </c>
      <c r="K58" s="64">
        <v>100</v>
      </c>
      <c r="L58" s="42">
        <v>100</v>
      </c>
      <c r="M58" s="12">
        <f t="shared" si="18"/>
        <v>100</v>
      </c>
      <c r="N58" s="56">
        <f t="shared" si="19"/>
        <v>1</v>
      </c>
      <c r="O58" s="56">
        <f t="shared" si="20"/>
        <v>1</v>
      </c>
      <c r="P58" s="56">
        <f t="shared" si="21"/>
        <v>1.1111111111111112</v>
      </c>
      <c r="Q58" s="12">
        <f t="shared" si="22"/>
        <v>100</v>
      </c>
      <c r="R58" s="12">
        <f t="shared" si="23"/>
        <v>111.11111111111111</v>
      </c>
    </row>
    <row r="59" spans="1:18" ht="15.75" hidden="1" x14ac:dyDescent="0.2">
      <c r="A59" s="99"/>
      <c r="B59" s="99"/>
      <c r="C59" s="99"/>
      <c r="D59" s="100"/>
      <c r="E59" s="100"/>
      <c r="F59" s="100"/>
      <c r="G59" s="100"/>
      <c r="H59" s="100"/>
      <c r="I59" s="101"/>
      <c r="J59" s="100"/>
      <c r="K59" s="101"/>
      <c r="L59" s="100"/>
      <c r="M59" s="26" t="e">
        <f>E59/#REF!*100</f>
        <v>#REF!</v>
      </c>
      <c r="N59" s="56" t="e">
        <f t="shared" si="19"/>
        <v>#DIV/0!</v>
      </c>
      <c r="O59" s="56" t="e">
        <f t="shared" si="20"/>
        <v>#DIV/0!</v>
      </c>
      <c r="P59" s="56" t="e">
        <f t="shared" si="21"/>
        <v>#DIV/0!</v>
      </c>
      <c r="Q59" s="26" t="e">
        <f>E59/D59*100</f>
        <v>#DIV/0!</v>
      </c>
      <c r="R59" s="26" t="e">
        <f>F59/E59*100</f>
        <v>#DIV/0!</v>
      </c>
    </row>
    <row r="60" spans="1:18" ht="15.75" hidden="1" x14ac:dyDescent="0.2">
      <c r="A60" s="99"/>
      <c r="B60" s="99"/>
      <c r="C60" s="99"/>
      <c r="D60" s="100"/>
      <c r="E60" s="100"/>
      <c r="F60" s="100"/>
      <c r="G60" s="100"/>
      <c r="H60" s="100"/>
      <c r="I60" s="101"/>
      <c r="J60" s="100"/>
      <c r="K60" s="101"/>
      <c r="L60" s="100"/>
      <c r="M60" s="26" t="e">
        <f>E60/#REF!*100</f>
        <v>#REF!</v>
      </c>
      <c r="N60" s="56" t="e">
        <f t="shared" si="19"/>
        <v>#DIV/0!</v>
      </c>
      <c r="O60" s="56" t="e">
        <f t="shared" si="20"/>
        <v>#DIV/0!</v>
      </c>
      <c r="P60" s="56" t="e">
        <f t="shared" si="21"/>
        <v>#DIV/0!</v>
      </c>
      <c r="Q60" s="26" t="e">
        <f>E60/D60*100</f>
        <v>#DIV/0!</v>
      </c>
      <c r="R60" s="26" t="e">
        <f>F60/E60*100</f>
        <v>#DIV/0!</v>
      </c>
    </row>
    <row r="61" spans="1:18" s="31" customFormat="1" ht="15.75" customHeight="1" x14ac:dyDescent="0.2">
      <c r="A61" s="102" t="s">
        <v>96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12"/>
      <c r="R61" s="12"/>
    </row>
    <row r="62" spans="1:18" s="31" customFormat="1" ht="31.5" x14ac:dyDescent="0.2">
      <c r="A62" s="74" t="s">
        <v>83</v>
      </c>
      <c r="B62" s="74" t="s">
        <v>97</v>
      </c>
      <c r="C62" s="74"/>
      <c r="D62" s="74"/>
      <c r="E62" s="74"/>
      <c r="F62" s="74"/>
      <c r="G62" s="74"/>
      <c r="H62" s="74"/>
      <c r="I62" s="50"/>
      <c r="J62" s="74"/>
      <c r="K62" s="50"/>
      <c r="L62" s="74"/>
      <c r="M62" s="12"/>
      <c r="N62" s="56"/>
      <c r="O62" s="56"/>
      <c r="P62" s="56"/>
      <c r="Q62" s="12"/>
      <c r="R62" s="12"/>
    </row>
    <row r="63" spans="1:18" s="31" customFormat="1" ht="31.5" x14ac:dyDescent="0.2">
      <c r="A63" s="74" t="s">
        <v>253</v>
      </c>
      <c r="B63" s="74" t="s">
        <v>98</v>
      </c>
      <c r="C63" s="74" t="s">
        <v>99</v>
      </c>
      <c r="D63" s="5">
        <v>16</v>
      </c>
      <c r="E63" s="5">
        <v>16</v>
      </c>
      <c r="F63" s="5">
        <v>18</v>
      </c>
      <c r="G63" s="5">
        <v>16.399999999999999</v>
      </c>
      <c r="H63" s="5">
        <v>22.5</v>
      </c>
      <c r="I63" s="65">
        <v>16.399999999999999</v>
      </c>
      <c r="J63" s="5">
        <v>27</v>
      </c>
      <c r="K63" s="65">
        <v>17.5</v>
      </c>
      <c r="L63" s="5">
        <v>31</v>
      </c>
      <c r="M63" s="12">
        <f t="shared" ref="M63:M66" si="24">I63/H63*100</f>
        <v>72.888888888888886</v>
      </c>
      <c r="N63" s="56">
        <f t="shared" si="19"/>
        <v>0.64814814814814814</v>
      </c>
      <c r="O63" s="56">
        <f t="shared" si="20"/>
        <v>1.0670731707317074</v>
      </c>
      <c r="P63" s="56">
        <f t="shared" si="21"/>
        <v>1.09375</v>
      </c>
      <c r="Q63" s="12">
        <f t="shared" ref="Q63:Q66" si="25">I63/G63*100</f>
        <v>100</v>
      </c>
      <c r="R63" s="12">
        <f t="shared" ref="R63:R66" si="26">I63/D63*100</f>
        <v>102.49999999999999</v>
      </c>
    </row>
    <row r="64" spans="1:18" s="31" customFormat="1" ht="31.5" x14ac:dyDescent="0.2">
      <c r="A64" s="74" t="s">
        <v>254</v>
      </c>
      <c r="B64" s="74" t="s">
        <v>100</v>
      </c>
      <c r="C64" s="74" t="s">
        <v>101</v>
      </c>
      <c r="D64" s="14">
        <v>4.5999999999999996</v>
      </c>
      <c r="E64" s="14">
        <v>4.5999999999999996</v>
      </c>
      <c r="F64" s="14">
        <v>4.7</v>
      </c>
      <c r="G64" s="14">
        <v>5.3</v>
      </c>
      <c r="H64" s="14">
        <v>4.7</v>
      </c>
      <c r="I64" s="37">
        <v>5.3</v>
      </c>
      <c r="J64" s="14">
        <v>4.8</v>
      </c>
      <c r="K64" s="37">
        <v>5.0999999999999996</v>
      </c>
      <c r="L64" s="14">
        <v>4.8</v>
      </c>
      <c r="M64" s="12">
        <f t="shared" si="24"/>
        <v>112.7659574468085</v>
      </c>
      <c r="N64" s="56">
        <f t="shared" si="19"/>
        <v>1.0625</v>
      </c>
      <c r="O64" s="56">
        <f t="shared" si="20"/>
        <v>0.96226415094339623</v>
      </c>
      <c r="P64" s="56">
        <f t="shared" si="21"/>
        <v>1.1086956521739131</v>
      </c>
      <c r="Q64" s="12">
        <f t="shared" si="25"/>
        <v>100</v>
      </c>
      <c r="R64" s="12">
        <f t="shared" si="26"/>
        <v>115.21739130434783</v>
      </c>
    </row>
    <row r="65" spans="1:18" s="31" customFormat="1" ht="31.5" x14ac:dyDescent="0.2">
      <c r="A65" s="74" t="s">
        <v>255</v>
      </c>
      <c r="B65" s="74" t="s">
        <v>102</v>
      </c>
      <c r="C65" s="74" t="s">
        <v>103</v>
      </c>
      <c r="D65" s="14">
        <v>46.5</v>
      </c>
      <c r="E65" s="14">
        <v>47.6</v>
      </c>
      <c r="F65" s="14">
        <v>47.1</v>
      </c>
      <c r="G65" s="14">
        <v>51.6</v>
      </c>
      <c r="H65" s="14">
        <v>47.4</v>
      </c>
      <c r="I65" s="37">
        <v>52.4</v>
      </c>
      <c r="J65" s="14">
        <v>47.7</v>
      </c>
      <c r="K65" s="37">
        <v>51.6</v>
      </c>
      <c r="L65" s="14">
        <v>48</v>
      </c>
      <c r="M65" s="12">
        <f t="shared" si="24"/>
        <v>110.54852320675106</v>
      </c>
      <c r="N65" s="56">
        <f t="shared" si="19"/>
        <v>1.0817610062893082</v>
      </c>
      <c r="O65" s="56">
        <f t="shared" si="20"/>
        <v>0.984732824427481</v>
      </c>
      <c r="P65" s="56">
        <f t="shared" si="21"/>
        <v>1.1096774193548387</v>
      </c>
      <c r="Q65" s="12">
        <f t="shared" si="25"/>
        <v>101.55038759689923</v>
      </c>
      <c r="R65" s="12">
        <f t="shared" si="26"/>
        <v>112.68817204301075</v>
      </c>
    </row>
    <row r="66" spans="1:18" s="31" customFormat="1" ht="47.25" x14ac:dyDescent="0.2">
      <c r="A66" s="74" t="s">
        <v>87</v>
      </c>
      <c r="B66" s="74" t="s">
        <v>104</v>
      </c>
      <c r="C66" s="74" t="s">
        <v>41</v>
      </c>
      <c r="D66" s="14">
        <v>33.270000000000003</v>
      </c>
      <c r="E66" s="14">
        <v>35.36</v>
      </c>
      <c r="F66" s="14">
        <v>34.5</v>
      </c>
      <c r="G66" s="14">
        <v>39.9</v>
      </c>
      <c r="H66" s="14">
        <v>35.200000000000003</v>
      </c>
      <c r="I66" s="37">
        <v>42.2</v>
      </c>
      <c r="J66" s="14">
        <v>35.9</v>
      </c>
      <c r="K66" s="37">
        <v>44.4</v>
      </c>
      <c r="L66" s="14">
        <v>36.5</v>
      </c>
      <c r="M66" s="12">
        <f t="shared" si="24"/>
        <v>119.88636363636363</v>
      </c>
      <c r="N66" s="56">
        <f t="shared" si="19"/>
        <v>1.2367688022284122</v>
      </c>
      <c r="O66" s="56">
        <f t="shared" si="20"/>
        <v>1.0521327014218009</v>
      </c>
      <c r="P66" s="56">
        <f t="shared" si="21"/>
        <v>1.3345356176735796</v>
      </c>
      <c r="Q66" s="12">
        <f t="shared" si="25"/>
        <v>105.76441102756893</v>
      </c>
      <c r="R66" s="12">
        <f t="shared" si="26"/>
        <v>126.84099789600241</v>
      </c>
    </row>
    <row r="67" spans="1:18" s="31" customFormat="1" ht="15.75" customHeight="1" x14ac:dyDescent="0.2">
      <c r="A67" s="102" t="s">
        <v>105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/>
      <c r="Q67" s="12"/>
      <c r="R67" s="12"/>
    </row>
    <row r="68" spans="1:18" s="31" customFormat="1" ht="80.25" customHeight="1" x14ac:dyDescent="0.2">
      <c r="A68" s="74" t="s">
        <v>89</v>
      </c>
      <c r="B68" s="74" t="s">
        <v>106</v>
      </c>
      <c r="C68" s="17" t="s">
        <v>107</v>
      </c>
      <c r="D68" s="14">
        <v>233</v>
      </c>
      <c r="E68" s="14">
        <v>245</v>
      </c>
      <c r="F68" s="14">
        <v>260</v>
      </c>
      <c r="G68" s="14">
        <v>265</v>
      </c>
      <c r="H68" s="14">
        <v>280</v>
      </c>
      <c r="I68" s="37">
        <v>224</v>
      </c>
      <c r="J68" s="14">
        <v>300</v>
      </c>
      <c r="K68" s="37">
        <v>149</v>
      </c>
      <c r="L68" s="14">
        <v>320</v>
      </c>
      <c r="M68" s="12">
        <f t="shared" ref="M68:M71" si="27">I68/H68*100</f>
        <v>80</v>
      </c>
      <c r="N68" s="56">
        <f t="shared" ref="N68:N71" si="28">K68/J68</f>
        <v>0.49666666666666665</v>
      </c>
      <c r="O68" s="56">
        <f t="shared" ref="O68:O71" si="29">K68/I68</f>
        <v>0.6651785714285714</v>
      </c>
      <c r="P68" s="56">
        <f t="shared" ref="P68:P71" si="30">K68/D68</f>
        <v>0.63948497854077258</v>
      </c>
      <c r="Q68" s="12">
        <f t="shared" ref="Q68:Q71" si="31">I68/G68*100</f>
        <v>84.528301886792462</v>
      </c>
      <c r="R68" s="12">
        <f t="shared" ref="R68:R71" si="32">I68/D68*100</f>
        <v>96.137339055793987</v>
      </c>
    </row>
    <row r="69" spans="1:18" s="31" customFormat="1" ht="141.75" x14ac:dyDescent="0.2">
      <c r="A69" s="74" t="s">
        <v>91</v>
      </c>
      <c r="B69" s="74" t="s">
        <v>108</v>
      </c>
      <c r="C69" s="17" t="s">
        <v>107</v>
      </c>
      <c r="D69" s="14">
        <v>66300</v>
      </c>
      <c r="E69" s="14">
        <v>73000</v>
      </c>
      <c r="F69" s="14">
        <v>75000</v>
      </c>
      <c r="G69" s="14">
        <v>75300</v>
      </c>
      <c r="H69" s="14">
        <v>80000</v>
      </c>
      <c r="I69" s="37">
        <v>82000</v>
      </c>
      <c r="J69" s="14">
        <v>85000</v>
      </c>
      <c r="K69" s="37">
        <v>87000</v>
      </c>
      <c r="L69" s="19">
        <v>90000</v>
      </c>
      <c r="M69" s="12">
        <f t="shared" si="27"/>
        <v>102.49999999999999</v>
      </c>
      <c r="N69" s="56">
        <f t="shared" si="28"/>
        <v>1.0235294117647058</v>
      </c>
      <c r="O69" s="56">
        <f t="shared" si="29"/>
        <v>1.0609756097560976</v>
      </c>
      <c r="P69" s="56">
        <f t="shared" si="30"/>
        <v>1.3122171945701357</v>
      </c>
      <c r="Q69" s="12">
        <f t="shared" si="31"/>
        <v>108.89774236387781</v>
      </c>
      <c r="R69" s="12">
        <f t="shared" si="32"/>
        <v>123.68024132730015</v>
      </c>
    </row>
    <row r="70" spans="1:18" s="31" customFormat="1" ht="47.25" x14ac:dyDescent="0.2">
      <c r="A70" s="74" t="s">
        <v>93</v>
      </c>
      <c r="B70" s="74" t="s">
        <v>109</v>
      </c>
      <c r="C70" s="74" t="s">
        <v>107</v>
      </c>
      <c r="D70" s="14">
        <v>1340</v>
      </c>
      <c r="E70" s="14">
        <v>2564</v>
      </c>
      <c r="F70" s="14">
        <v>2000</v>
      </c>
      <c r="G70" s="14">
        <v>2365</v>
      </c>
      <c r="H70" s="14">
        <v>2200</v>
      </c>
      <c r="I70" s="37">
        <v>2345</v>
      </c>
      <c r="J70" s="14">
        <v>2400</v>
      </c>
      <c r="K70" s="37">
        <v>2080</v>
      </c>
      <c r="L70" s="74">
        <v>2500</v>
      </c>
      <c r="M70" s="12">
        <f t="shared" si="27"/>
        <v>106.59090909090909</v>
      </c>
      <c r="N70" s="56">
        <f t="shared" si="28"/>
        <v>0.8666666666666667</v>
      </c>
      <c r="O70" s="56">
        <f t="shared" si="29"/>
        <v>0.8869936034115139</v>
      </c>
      <c r="P70" s="56">
        <f t="shared" si="30"/>
        <v>1.5522388059701493</v>
      </c>
      <c r="Q70" s="12">
        <f t="shared" si="31"/>
        <v>99.154334038054969</v>
      </c>
      <c r="R70" s="48">
        <f t="shared" si="32"/>
        <v>175</v>
      </c>
    </row>
    <row r="71" spans="1:18" s="31" customFormat="1" ht="63" x14ac:dyDescent="0.2">
      <c r="A71" s="74" t="s">
        <v>95</v>
      </c>
      <c r="B71" s="74" t="s">
        <v>110</v>
      </c>
      <c r="C71" s="74" t="s">
        <v>111</v>
      </c>
      <c r="D71" s="14">
        <v>22</v>
      </c>
      <c r="E71" s="14">
        <v>41</v>
      </c>
      <c r="F71" s="14">
        <v>30</v>
      </c>
      <c r="G71" s="14">
        <v>37</v>
      </c>
      <c r="H71" s="14">
        <v>35</v>
      </c>
      <c r="I71" s="37">
        <v>35</v>
      </c>
      <c r="J71" s="14">
        <v>40</v>
      </c>
      <c r="K71" s="37">
        <v>29</v>
      </c>
      <c r="L71" s="74">
        <v>45</v>
      </c>
      <c r="M71" s="12">
        <f t="shared" si="27"/>
        <v>100</v>
      </c>
      <c r="N71" s="56">
        <f t="shared" si="28"/>
        <v>0.72499999999999998</v>
      </c>
      <c r="O71" s="56">
        <f t="shared" si="29"/>
        <v>0.82857142857142863</v>
      </c>
      <c r="P71" s="56">
        <f t="shared" si="30"/>
        <v>1.3181818181818181</v>
      </c>
      <c r="Q71" s="12">
        <f t="shared" si="31"/>
        <v>94.594594594594597</v>
      </c>
      <c r="R71" s="48">
        <f t="shared" si="32"/>
        <v>159.09090909090909</v>
      </c>
    </row>
    <row r="72" spans="1:18" s="31" customFormat="1" ht="15.75" customHeight="1" x14ac:dyDescent="0.2">
      <c r="A72" s="106" t="s">
        <v>112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12"/>
      <c r="R72" s="12"/>
    </row>
    <row r="73" spans="1:18" s="31" customFormat="1" ht="47.25" x14ac:dyDescent="0.2">
      <c r="A73" s="74" t="s">
        <v>9</v>
      </c>
      <c r="B73" s="74" t="s">
        <v>113</v>
      </c>
      <c r="C73" s="74" t="s">
        <v>114</v>
      </c>
      <c r="D73" s="14">
        <v>2280</v>
      </c>
      <c r="E73" s="14">
        <v>2189</v>
      </c>
      <c r="F73" s="14">
        <v>2089</v>
      </c>
      <c r="G73" s="14">
        <v>1804.4</v>
      </c>
      <c r="H73" s="14">
        <v>1989</v>
      </c>
      <c r="I73" s="37">
        <v>217</v>
      </c>
      <c r="J73" s="14">
        <v>1889</v>
      </c>
      <c r="K73" s="37">
        <v>4556.6899999999996</v>
      </c>
      <c r="L73" s="14">
        <v>1789</v>
      </c>
      <c r="M73" s="12">
        <f t="shared" ref="M73:M80" si="33">I73/H73*100</f>
        <v>10.910005027652087</v>
      </c>
      <c r="N73" s="56">
        <f t="shared" ref="N73:N80" si="34">K73/J73</f>
        <v>2.4122233986236101</v>
      </c>
      <c r="O73" s="56">
        <f t="shared" ref="O73:O80" si="35">K73/I73</f>
        <v>20.998571428571427</v>
      </c>
      <c r="P73" s="56">
        <f t="shared" ref="P73:P80" si="36">K73/D73</f>
        <v>1.9985482456140349</v>
      </c>
      <c r="Q73" s="12">
        <f t="shared" ref="Q73:Q80" si="37">I73/G73*100</f>
        <v>12.026158279760585</v>
      </c>
      <c r="R73" s="12">
        <f t="shared" ref="R73:R80" si="38">I73/D73*100</f>
        <v>9.5175438596491233</v>
      </c>
    </row>
    <row r="74" spans="1:18" s="31" customFormat="1" ht="78.75" x14ac:dyDescent="0.25">
      <c r="A74" s="74" t="s">
        <v>12</v>
      </c>
      <c r="B74" s="4" t="s">
        <v>115</v>
      </c>
      <c r="C74" s="74" t="s">
        <v>41</v>
      </c>
      <c r="D74" s="14">
        <v>1.2</v>
      </c>
      <c r="E74" s="14">
        <v>1</v>
      </c>
      <c r="F74" s="14">
        <v>0.9</v>
      </c>
      <c r="G74" s="14">
        <v>0.9</v>
      </c>
      <c r="H74" s="14">
        <v>0.75</v>
      </c>
      <c r="I74" s="37">
        <v>0.13</v>
      </c>
      <c r="J74" s="14">
        <v>0.6</v>
      </c>
      <c r="K74" s="37">
        <v>0.13</v>
      </c>
      <c r="L74" s="14">
        <v>0.45</v>
      </c>
      <c r="M74" s="12">
        <f t="shared" si="33"/>
        <v>17.333333333333336</v>
      </c>
      <c r="N74" s="56">
        <f t="shared" si="34"/>
        <v>0.21666666666666667</v>
      </c>
      <c r="O74" s="56">
        <f t="shared" si="35"/>
        <v>1</v>
      </c>
      <c r="P74" s="56">
        <f t="shared" si="36"/>
        <v>0.10833333333333334</v>
      </c>
      <c r="Q74" s="12">
        <f t="shared" si="37"/>
        <v>14.444444444444446</v>
      </c>
      <c r="R74" s="12">
        <f t="shared" si="38"/>
        <v>10.833333333333334</v>
      </c>
    </row>
    <row r="75" spans="1:18" s="31" customFormat="1" ht="39.75" customHeight="1" x14ac:dyDescent="0.2">
      <c r="A75" s="74" t="s">
        <v>15</v>
      </c>
      <c r="B75" s="74" t="s">
        <v>116</v>
      </c>
      <c r="C75" s="74" t="s">
        <v>117</v>
      </c>
      <c r="D75" s="14">
        <v>20.59</v>
      </c>
      <c r="E75" s="14">
        <v>20.79</v>
      </c>
      <c r="F75" s="14">
        <v>20.98</v>
      </c>
      <c r="G75" s="14">
        <v>19.260000000000002</v>
      </c>
      <c r="H75" s="18">
        <v>19.260000000000002</v>
      </c>
      <c r="I75" s="66">
        <v>20.7</v>
      </c>
      <c r="J75" s="18"/>
      <c r="K75" s="37">
        <v>20.100000000000001</v>
      </c>
      <c r="L75" s="18"/>
      <c r="M75" s="12">
        <f t="shared" si="33"/>
        <v>107.47663551401867</v>
      </c>
      <c r="N75" s="56" t="s">
        <v>235</v>
      </c>
      <c r="O75" s="56">
        <f t="shared" si="35"/>
        <v>0.97101449275362328</v>
      </c>
      <c r="P75" s="56">
        <f t="shared" si="36"/>
        <v>0.97620203982515796</v>
      </c>
      <c r="Q75" s="12">
        <f t="shared" si="37"/>
        <v>107.47663551401867</v>
      </c>
      <c r="R75" s="12">
        <f t="shared" si="38"/>
        <v>100.53423992229239</v>
      </c>
    </row>
    <row r="76" spans="1:18" s="31" customFormat="1" ht="47.25" x14ac:dyDescent="0.25">
      <c r="A76" s="74" t="s">
        <v>18</v>
      </c>
      <c r="B76" s="4" t="s">
        <v>118</v>
      </c>
      <c r="C76" s="4" t="s">
        <v>48</v>
      </c>
      <c r="D76" s="35">
        <v>17835</v>
      </c>
      <c r="E76" s="35">
        <v>17826</v>
      </c>
      <c r="F76" s="35">
        <v>17755</v>
      </c>
      <c r="G76" s="35">
        <v>17825</v>
      </c>
      <c r="H76" s="35">
        <v>17710</v>
      </c>
      <c r="I76" s="67">
        <v>17792</v>
      </c>
      <c r="J76" s="35">
        <v>17660</v>
      </c>
      <c r="K76" s="67">
        <v>17725</v>
      </c>
      <c r="L76" s="35">
        <v>17600</v>
      </c>
      <c r="M76" s="12">
        <f t="shared" si="33"/>
        <v>100.46301524562394</v>
      </c>
      <c r="N76" s="56">
        <f t="shared" si="34"/>
        <v>1.0036806342015856</v>
      </c>
      <c r="O76" s="56">
        <f t="shared" si="35"/>
        <v>0.99623426258992809</v>
      </c>
      <c r="P76" s="56">
        <f t="shared" si="36"/>
        <v>0.99383235211662457</v>
      </c>
      <c r="Q76" s="12">
        <f t="shared" si="37"/>
        <v>99.814866760168314</v>
      </c>
      <c r="R76" s="12">
        <f t="shared" si="38"/>
        <v>99.758901037286236</v>
      </c>
    </row>
    <row r="77" spans="1:18" s="31" customFormat="1" ht="47.25" x14ac:dyDescent="0.25">
      <c r="A77" s="74" t="s">
        <v>21</v>
      </c>
      <c r="B77" s="4" t="s">
        <v>119</v>
      </c>
      <c r="C77" s="4" t="s">
        <v>114</v>
      </c>
      <c r="D77" s="14">
        <v>233.65</v>
      </c>
      <c r="E77" s="14">
        <v>244</v>
      </c>
      <c r="F77" s="14">
        <v>250</v>
      </c>
      <c r="G77" s="14">
        <v>265</v>
      </c>
      <c r="H77" s="14">
        <v>256</v>
      </c>
      <c r="I77" s="37">
        <v>274</v>
      </c>
      <c r="J77" s="14">
        <v>265.60000000000002</v>
      </c>
      <c r="K77" s="37">
        <v>260.8</v>
      </c>
      <c r="L77" s="14">
        <v>281.60000000000002</v>
      </c>
      <c r="M77" s="12">
        <f t="shared" si="33"/>
        <v>107.03125</v>
      </c>
      <c r="N77" s="56">
        <f t="shared" si="34"/>
        <v>0.98192771084337349</v>
      </c>
      <c r="O77" s="56">
        <f t="shared" si="35"/>
        <v>0.95182481751824821</v>
      </c>
      <c r="P77" s="56">
        <f t="shared" si="36"/>
        <v>1.1161994436122407</v>
      </c>
      <c r="Q77" s="12">
        <f t="shared" si="37"/>
        <v>103.39622641509433</v>
      </c>
      <c r="R77" s="12">
        <f t="shared" si="38"/>
        <v>117.26942007275841</v>
      </c>
    </row>
    <row r="78" spans="1:18" s="31" customFormat="1" ht="78.75" x14ac:dyDescent="0.2">
      <c r="A78" s="74" t="s">
        <v>24</v>
      </c>
      <c r="B78" s="74" t="s">
        <v>120</v>
      </c>
      <c r="C78" s="74" t="s">
        <v>48</v>
      </c>
      <c r="D78" s="14">
        <v>1463</v>
      </c>
      <c r="E78" s="14">
        <v>1625</v>
      </c>
      <c r="F78" s="14">
        <v>1690</v>
      </c>
      <c r="G78" s="14">
        <v>2306</v>
      </c>
      <c r="H78" s="14">
        <v>1774</v>
      </c>
      <c r="I78" s="37">
        <v>1122</v>
      </c>
      <c r="J78" s="14">
        <v>1865</v>
      </c>
      <c r="K78" s="37">
        <v>1065</v>
      </c>
      <c r="L78" s="14">
        <v>1950</v>
      </c>
      <c r="M78" s="12">
        <f t="shared" si="33"/>
        <v>63.246899661781285</v>
      </c>
      <c r="N78" s="56">
        <f t="shared" si="34"/>
        <v>0.57104557640750675</v>
      </c>
      <c r="O78" s="56">
        <f t="shared" si="35"/>
        <v>0.94919786096256686</v>
      </c>
      <c r="P78" s="56">
        <f t="shared" si="36"/>
        <v>0.7279562542720438</v>
      </c>
      <c r="Q78" s="12">
        <f t="shared" si="37"/>
        <v>48.655680832610585</v>
      </c>
      <c r="R78" s="12">
        <f t="shared" si="38"/>
        <v>76.691729323308266</v>
      </c>
    </row>
    <row r="79" spans="1:18" s="31" customFormat="1" ht="78.75" x14ac:dyDescent="0.2">
      <c r="A79" s="74" t="s">
        <v>25</v>
      </c>
      <c r="B79" s="74" t="s">
        <v>121</v>
      </c>
      <c r="C79" s="74" t="s">
        <v>122</v>
      </c>
      <c r="D79" s="14">
        <v>1916.5</v>
      </c>
      <c r="E79" s="14">
        <v>2118</v>
      </c>
      <c r="F79" s="14">
        <v>2200</v>
      </c>
      <c r="G79" s="14">
        <v>3867.7</v>
      </c>
      <c r="H79" s="14">
        <v>2310</v>
      </c>
      <c r="I79" s="37">
        <v>1836.9</v>
      </c>
      <c r="J79" s="14">
        <v>2500</v>
      </c>
      <c r="K79" s="37">
        <v>1743.35</v>
      </c>
      <c r="L79" s="14">
        <v>2630</v>
      </c>
      <c r="M79" s="12">
        <f t="shared" si="33"/>
        <v>79.519480519480524</v>
      </c>
      <c r="N79" s="56">
        <f t="shared" si="34"/>
        <v>0.69733999999999996</v>
      </c>
      <c r="O79" s="56">
        <f t="shared" si="35"/>
        <v>0.94907180575970373</v>
      </c>
      <c r="P79" s="56">
        <f t="shared" si="36"/>
        <v>0.90965301330550474</v>
      </c>
      <c r="Q79" s="12">
        <f t="shared" si="37"/>
        <v>47.493342296455261</v>
      </c>
      <c r="R79" s="12">
        <f t="shared" si="38"/>
        <v>95.84659535611793</v>
      </c>
    </row>
    <row r="80" spans="1:18" s="31" customFormat="1" ht="94.5" x14ac:dyDescent="0.2">
      <c r="A80" s="74" t="s">
        <v>27</v>
      </c>
      <c r="B80" s="74" t="s">
        <v>123</v>
      </c>
      <c r="C80" s="74" t="s">
        <v>48</v>
      </c>
      <c r="D80" s="14">
        <v>136</v>
      </c>
      <c r="E80" s="14">
        <v>362</v>
      </c>
      <c r="F80" s="14">
        <v>220</v>
      </c>
      <c r="G80" s="14"/>
      <c r="H80" s="14">
        <v>220</v>
      </c>
      <c r="I80" s="37">
        <v>188</v>
      </c>
      <c r="J80" s="14">
        <v>220</v>
      </c>
      <c r="K80" s="37">
        <v>0</v>
      </c>
      <c r="L80" s="14">
        <v>220</v>
      </c>
      <c r="M80" s="12">
        <f t="shared" si="33"/>
        <v>85.454545454545453</v>
      </c>
      <c r="N80" s="56">
        <f t="shared" si="34"/>
        <v>0</v>
      </c>
      <c r="O80" s="56">
        <f t="shared" si="35"/>
        <v>0</v>
      </c>
      <c r="P80" s="56">
        <f t="shared" si="36"/>
        <v>0</v>
      </c>
      <c r="Q80" s="12" t="e">
        <f t="shared" si="37"/>
        <v>#DIV/0!</v>
      </c>
      <c r="R80" s="12">
        <f t="shared" si="38"/>
        <v>138.23529411764704</v>
      </c>
    </row>
    <row r="81" spans="1:18" s="49" customFormat="1" ht="20.25" customHeight="1" x14ac:dyDescent="0.2">
      <c r="A81" s="94" t="s">
        <v>124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6"/>
      <c r="Q81" s="97"/>
      <c r="R81" s="48"/>
    </row>
    <row r="82" spans="1:18" s="49" customFormat="1" ht="31.5" x14ac:dyDescent="0.2">
      <c r="A82" s="50" t="s">
        <v>9</v>
      </c>
      <c r="B82" s="50" t="s">
        <v>126</v>
      </c>
      <c r="C82" s="50" t="s">
        <v>41</v>
      </c>
      <c r="D82" s="37">
        <v>40</v>
      </c>
      <c r="E82" s="37">
        <v>39</v>
      </c>
      <c r="F82" s="37">
        <v>38</v>
      </c>
      <c r="G82" s="37">
        <v>38</v>
      </c>
      <c r="H82" s="37">
        <v>37</v>
      </c>
      <c r="I82" s="37">
        <v>37</v>
      </c>
      <c r="J82" s="37">
        <v>36</v>
      </c>
      <c r="K82" s="37">
        <v>45</v>
      </c>
      <c r="L82" s="37">
        <v>36</v>
      </c>
      <c r="M82" s="48">
        <f t="shared" ref="M82:M109" si="39">I82/H82*100</f>
        <v>100</v>
      </c>
      <c r="N82" s="56">
        <f t="shared" ref="N82:N109" si="40">K82/J82</f>
        <v>1.25</v>
      </c>
      <c r="O82" s="56">
        <f t="shared" ref="O82:O109" si="41">K82/I82</f>
        <v>1.2162162162162162</v>
      </c>
      <c r="P82" s="56">
        <f t="shared" ref="P82:P109" si="42">K82/D82</f>
        <v>1.125</v>
      </c>
      <c r="Q82" s="48">
        <f t="shared" ref="Q82:Q109" si="43">I82/G82*100</f>
        <v>97.368421052631575</v>
      </c>
      <c r="R82" s="48">
        <f t="shared" ref="R82:R109" si="44">I82/D82*100</f>
        <v>92.5</v>
      </c>
    </row>
    <row r="83" spans="1:18" s="49" customFormat="1" ht="31.5" x14ac:dyDescent="0.2">
      <c r="A83" s="50" t="s">
        <v>12</v>
      </c>
      <c r="B83" s="50" t="s">
        <v>127</v>
      </c>
      <c r="C83" s="50" t="s">
        <v>125</v>
      </c>
      <c r="D83" s="37">
        <v>40.799999999999997</v>
      </c>
      <c r="E83" s="37">
        <v>45</v>
      </c>
      <c r="F83" s="37">
        <v>47</v>
      </c>
      <c r="G83" s="37">
        <v>48</v>
      </c>
      <c r="H83" s="37">
        <v>48</v>
      </c>
      <c r="I83" s="37">
        <v>48</v>
      </c>
      <c r="J83" s="37">
        <v>50</v>
      </c>
      <c r="K83" s="37">
        <v>51</v>
      </c>
      <c r="L83" s="37">
        <v>52</v>
      </c>
      <c r="M83" s="48">
        <f t="shared" si="39"/>
        <v>100</v>
      </c>
      <c r="N83" s="56">
        <f t="shared" si="40"/>
        <v>1.02</v>
      </c>
      <c r="O83" s="56">
        <f t="shared" si="41"/>
        <v>1.0625</v>
      </c>
      <c r="P83" s="56">
        <f t="shared" si="42"/>
        <v>1.25</v>
      </c>
      <c r="Q83" s="48">
        <f t="shared" si="43"/>
        <v>100</v>
      </c>
      <c r="R83" s="48">
        <f t="shared" si="44"/>
        <v>117.64705882352942</v>
      </c>
    </row>
    <row r="84" spans="1:18" s="49" customFormat="1" ht="31.5" x14ac:dyDescent="0.2">
      <c r="A84" s="50" t="s">
        <v>15</v>
      </c>
      <c r="B84" s="50" t="s">
        <v>128</v>
      </c>
      <c r="C84" s="50" t="s">
        <v>125</v>
      </c>
      <c r="D84" s="37"/>
      <c r="E84" s="37">
        <v>3</v>
      </c>
      <c r="F84" s="37">
        <v>4000</v>
      </c>
      <c r="G84" s="37">
        <v>3.7</v>
      </c>
      <c r="H84" s="37">
        <v>5000</v>
      </c>
      <c r="I84" s="37">
        <v>5.0999999999999996</v>
      </c>
      <c r="J84" s="37">
        <v>5</v>
      </c>
      <c r="K84" s="37">
        <v>2.2000000000000002</v>
      </c>
      <c r="L84" s="37">
        <v>7000</v>
      </c>
      <c r="M84" s="48">
        <f t="shared" si="39"/>
        <v>0.10199999999999998</v>
      </c>
      <c r="N84" s="56">
        <f t="shared" si="40"/>
        <v>0.44000000000000006</v>
      </c>
      <c r="O84" s="56">
        <f t="shared" si="41"/>
        <v>0.43137254901960792</v>
      </c>
      <c r="P84" s="56" t="s">
        <v>235</v>
      </c>
      <c r="Q84" s="48">
        <f t="shared" si="43"/>
        <v>137.83783783783784</v>
      </c>
      <c r="R84" s="48" t="e">
        <f t="shared" si="44"/>
        <v>#DIV/0!</v>
      </c>
    </row>
    <row r="85" spans="1:18" s="31" customFormat="1" ht="31.5" x14ac:dyDescent="0.2">
      <c r="A85" s="74" t="s">
        <v>18</v>
      </c>
      <c r="B85" s="74" t="s">
        <v>129</v>
      </c>
      <c r="C85" s="74" t="s">
        <v>125</v>
      </c>
      <c r="D85" s="14">
        <v>750</v>
      </c>
      <c r="E85" s="14">
        <v>758.7</v>
      </c>
      <c r="F85" s="14">
        <v>758.7</v>
      </c>
      <c r="G85" s="14">
        <v>758.9</v>
      </c>
      <c r="H85" s="14">
        <v>754</v>
      </c>
      <c r="I85" s="37">
        <v>758.9</v>
      </c>
      <c r="J85" s="14">
        <v>756</v>
      </c>
      <c r="K85" s="37">
        <v>762.7</v>
      </c>
      <c r="L85" s="14">
        <v>758</v>
      </c>
      <c r="M85" s="12">
        <f t="shared" si="39"/>
        <v>100.6498673740053</v>
      </c>
      <c r="N85" s="56">
        <f t="shared" si="40"/>
        <v>1.0088624338624339</v>
      </c>
      <c r="O85" s="56">
        <f t="shared" si="41"/>
        <v>1.0050072473316642</v>
      </c>
      <c r="P85" s="56">
        <f t="shared" si="42"/>
        <v>1.0169333333333335</v>
      </c>
      <c r="Q85" s="12">
        <f t="shared" si="43"/>
        <v>100</v>
      </c>
      <c r="R85" s="12">
        <f t="shared" si="44"/>
        <v>101.18666666666667</v>
      </c>
    </row>
    <row r="86" spans="1:18" s="31" customFormat="1" ht="33.75" customHeight="1" x14ac:dyDescent="0.25">
      <c r="A86" s="74" t="s">
        <v>21</v>
      </c>
      <c r="B86" s="4" t="s">
        <v>130</v>
      </c>
      <c r="C86" s="74" t="s">
        <v>125</v>
      </c>
      <c r="D86" s="14">
        <v>8</v>
      </c>
      <c r="E86" s="14">
        <v>8</v>
      </c>
      <c r="F86" s="14">
        <v>10</v>
      </c>
      <c r="G86" s="14">
        <v>14.4</v>
      </c>
      <c r="H86" s="14">
        <v>12</v>
      </c>
      <c r="I86" s="37">
        <v>0.77</v>
      </c>
      <c r="J86" s="14">
        <v>14</v>
      </c>
      <c r="K86" s="37">
        <v>6.99</v>
      </c>
      <c r="L86" s="14">
        <v>16</v>
      </c>
      <c r="M86" s="12">
        <f t="shared" si="39"/>
        <v>6.4166666666666661</v>
      </c>
      <c r="N86" s="56">
        <f t="shared" si="40"/>
        <v>0.49928571428571428</v>
      </c>
      <c r="O86" s="56">
        <f t="shared" si="41"/>
        <v>9.0779220779220786</v>
      </c>
      <c r="P86" s="56">
        <f t="shared" si="42"/>
        <v>0.87375000000000003</v>
      </c>
      <c r="Q86" s="12">
        <f t="shared" si="43"/>
        <v>5.3472222222222223</v>
      </c>
      <c r="R86" s="12">
        <f t="shared" si="44"/>
        <v>9.625</v>
      </c>
    </row>
    <row r="87" spans="1:18" s="31" customFormat="1" ht="31.5" x14ac:dyDescent="0.25">
      <c r="A87" s="74" t="s">
        <v>24</v>
      </c>
      <c r="B87" s="4" t="s">
        <v>131</v>
      </c>
      <c r="C87" s="74" t="s">
        <v>125</v>
      </c>
      <c r="D87" s="14"/>
      <c r="E87" s="14">
        <v>6</v>
      </c>
      <c r="F87" s="14">
        <v>2</v>
      </c>
      <c r="G87" s="14">
        <v>0.2</v>
      </c>
      <c r="H87" s="14">
        <v>2</v>
      </c>
      <c r="I87" s="37">
        <v>0</v>
      </c>
      <c r="J87" s="14">
        <v>2</v>
      </c>
      <c r="K87" s="37">
        <v>4.4000000000000004</v>
      </c>
      <c r="L87" s="14">
        <v>2</v>
      </c>
      <c r="M87" s="12">
        <f t="shared" si="39"/>
        <v>0</v>
      </c>
      <c r="N87" s="56">
        <f t="shared" si="40"/>
        <v>2.2000000000000002</v>
      </c>
      <c r="O87" s="56" t="s">
        <v>235</v>
      </c>
      <c r="P87" s="56" t="s">
        <v>235</v>
      </c>
      <c r="Q87" s="12">
        <f t="shared" si="43"/>
        <v>0</v>
      </c>
      <c r="R87" s="12" t="e">
        <f t="shared" si="44"/>
        <v>#DIV/0!</v>
      </c>
    </row>
    <row r="88" spans="1:18" s="31" customFormat="1" ht="31.5" x14ac:dyDescent="0.2">
      <c r="A88" s="74" t="s">
        <v>25</v>
      </c>
      <c r="B88" s="74" t="s">
        <v>132</v>
      </c>
      <c r="C88" s="74" t="s">
        <v>41</v>
      </c>
      <c r="D88" s="14">
        <v>72</v>
      </c>
      <c r="E88" s="14">
        <v>68</v>
      </c>
      <c r="F88" s="14">
        <v>72</v>
      </c>
      <c r="G88" s="14">
        <v>69</v>
      </c>
      <c r="H88" s="14">
        <v>71</v>
      </c>
      <c r="I88" s="37">
        <v>81</v>
      </c>
      <c r="J88" s="14">
        <v>71</v>
      </c>
      <c r="K88" s="37">
        <v>62.7</v>
      </c>
      <c r="L88" s="14">
        <v>70</v>
      </c>
      <c r="M88" s="12">
        <f t="shared" si="39"/>
        <v>114.08450704225352</v>
      </c>
      <c r="N88" s="56">
        <f t="shared" si="40"/>
        <v>0.88309859154929582</v>
      </c>
      <c r="O88" s="56">
        <f t="shared" si="41"/>
        <v>0.77407407407407414</v>
      </c>
      <c r="P88" s="56">
        <f t="shared" si="42"/>
        <v>0.87083333333333335</v>
      </c>
      <c r="Q88" s="12">
        <f t="shared" si="43"/>
        <v>117.39130434782609</v>
      </c>
      <c r="R88" s="12">
        <f t="shared" si="44"/>
        <v>112.5</v>
      </c>
    </row>
    <row r="89" spans="1:18" s="31" customFormat="1" ht="31.5" x14ac:dyDescent="0.2">
      <c r="A89" s="74" t="s">
        <v>27</v>
      </c>
      <c r="B89" s="74" t="s">
        <v>133</v>
      </c>
      <c r="C89" s="74" t="s">
        <v>125</v>
      </c>
      <c r="D89" s="14">
        <v>268</v>
      </c>
      <c r="E89" s="14">
        <v>268</v>
      </c>
      <c r="F89" s="14">
        <v>270</v>
      </c>
      <c r="G89" s="14">
        <v>270.8</v>
      </c>
      <c r="H89" s="14">
        <v>272</v>
      </c>
      <c r="I89" s="37">
        <v>270.8</v>
      </c>
      <c r="J89" s="14">
        <v>274</v>
      </c>
      <c r="K89" s="37">
        <v>273.45</v>
      </c>
      <c r="L89" s="14">
        <v>276</v>
      </c>
      <c r="M89" s="12">
        <f t="shared" si="39"/>
        <v>99.558823529411768</v>
      </c>
      <c r="N89" s="56">
        <f t="shared" si="40"/>
        <v>0.99799270072992696</v>
      </c>
      <c r="O89" s="56">
        <f t="shared" si="41"/>
        <v>1.0097858197932053</v>
      </c>
      <c r="P89" s="56">
        <f t="shared" si="42"/>
        <v>1.0203358208955224</v>
      </c>
      <c r="Q89" s="12">
        <f t="shared" si="43"/>
        <v>100</v>
      </c>
      <c r="R89" s="12">
        <f t="shared" si="44"/>
        <v>101.044776119403</v>
      </c>
    </row>
    <row r="90" spans="1:18" s="31" customFormat="1" ht="31.5" x14ac:dyDescent="0.2">
      <c r="A90" s="74" t="s">
        <v>29</v>
      </c>
      <c r="B90" s="74" t="s">
        <v>134</v>
      </c>
      <c r="C90" s="74" t="s">
        <v>41</v>
      </c>
      <c r="D90" s="14">
        <v>75</v>
      </c>
      <c r="E90" s="14">
        <v>70</v>
      </c>
      <c r="F90" s="14">
        <v>75</v>
      </c>
      <c r="G90" s="14">
        <v>75</v>
      </c>
      <c r="H90" s="14">
        <v>74</v>
      </c>
      <c r="I90" s="37">
        <v>83</v>
      </c>
      <c r="J90" s="14">
        <v>74</v>
      </c>
      <c r="K90" s="37">
        <v>63.85</v>
      </c>
      <c r="L90" s="14">
        <v>73</v>
      </c>
      <c r="M90" s="12">
        <f t="shared" si="39"/>
        <v>112.16216216216218</v>
      </c>
      <c r="N90" s="56">
        <f t="shared" si="40"/>
        <v>0.86283783783783785</v>
      </c>
      <c r="O90" s="56">
        <f t="shared" si="41"/>
        <v>0.76927710843373498</v>
      </c>
      <c r="P90" s="56">
        <f t="shared" si="42"/>
        <v>0.85133333333333339</v>
      </c>
      <c r="Q90" s="12">
        <f t="shared" si="43"/>
        <v>110.66666666666667</v>
      </c>
      <c r="R90" s="12">
        <f t="shared" si="44"/>
        <v>110.66666666666667</v>
      </c>
    </row>
    <row r="91" spans="1:18" s="31" customFormat="1" ht="31.5" x14ac:dyDescent="0.25">
      <c r="A91" s="74" t="s">
        <v>31</v>
      </c>
      <c r="B91" s="4" t="s">
        <v>135</v>
      </c>
      <c r="C91" s="4" t="s">
        <v>125</v>
      </c>
      <c r="D91" s="74"/>
      <c r="E91" s="74"/>
      <c r="F91" s="14">
        <v>2</v>
      </c>
      <c r="G91" s="14">
        <v>0</v>
      </c>
      <c r="H91" s="14">
        <v>2</v>
      </c>
      <c r="I91" s="37">
        <v>0.23</v>
      </c>
      <c r="J91" s="14">
        <v>2</v>
      </c>
      <c r="K91" s="37">
        <v>3.52</v>
      </c>
      <c r="L91" s="14">
        <v>2</v>
      </c>
      <c r="M91" s="12">
        <f t="shared" si="39"/>
        <v>11.5</v>
      </c>
      <c r="N91" s="56">
        <f t="shared" si="40"/>
        <v>1.76</v>
      </c>
      <c r="O91" s="56">
        <f t="shared" si="41"/>
        <v>15.304347826086955</v>
      </c>
      <c r="P91" s="56" t="s">
        <v>235</v>
      </c>
      <c r="Q91" s="12" t="e">
        <f t="shared" si="43"/>
        <v>#DIV/0!</v>
      </c>
      <c r="R91" s="12" t="e">
        <f t="shared" si="44"/>
        <v>#DIV/0!</v>
      </c>
    </row>
    <row r="92" spans="1:18" s="31" customFormat="1" ht="31.5" x14ac:dyDescent="0.25">
      <c r="A92" s="74" t="s">
        <v>61</v>
      </c>
      <c r="B92" s="4" t="s">
        <v>136</v>
      </c>
      <c r="C92" s="74" t="s">
        <v>125</v>
      </c>
      <c r="D92" s="74"/>
      <c r="E92" s="74"/>
      <c r="F92" s="14">
        <v>2</v>
      </c>
      <c r="G92" s="14">
        <v>1.7</v>
      </c>
      <c r="H92" s="14">
        <v>2</v>
      </c>
      <c r="I92" s="37">
        <v>0</v>
      </c>
      <c r="J92" s="14">
        <v>2</v>
      </c>
      <c r="K92" s="37">
        <v>0.46</v>
      </c>
      <c r="L92" s="14">
        <v>2</v>
      </c>
      <c r="M92" s="12">
        <f t="shared" si="39"/>
        <v>0</v>
      </c>
      <c r="N92" s="56">
        <f t="shared" si="40"/>
        <v>0.23</v>
      </c>
      <c r="O92" s="56" t="s">
        <v>235</v>
      </c>
      <c r="P92" s="56" t="s">
        <v>235</v>
      </c>
      <c r="Q92" s="12">
        <f t="shared" si="43"/>
        <v>0</v>
      </c>
      <c r="R92" s="12" t="e">
        <f t="shared" si="44"/>
        <v>#DIV/0!</v>
      </c>
    </row>
    <row r="93" spans="1:18" s="31" customFormat="1" ht="15.75" x14ac:dyDescent="0.25">
      <c r="A93" s="74" t="s">
        <v>33</v>
      </c>
      <c r="B93" s="4" t="s">
        <v>137</v>
      </c>
      <c r="C93" s="74" t="s">
        <v>125</v>
      </c>
      <c r="D93" s="14">
        <v>242</v>
      </c>
      <c r="E93" s="14">
        <v>242</v>
      </c>
      <c r="F93" s="14">
        <v>243</v>
      </c>
      <c r="G93" s="14">
        <v>259.89999999999998</v>
      </c>
      <c r="H93" s="14">
        <v>244</v>
      </c>
      <c r="I93" s="37">
        <v>259.89999999999998</v>
      </c>
      <c r="J93" s="14">
        <v>245</v>
      </c>
      <c r="K93" s="37">
        <v>259.89999999999998</v>
      </c>
      <c r="L93" s="14">
        <v>246</v>
      </c>
      <c r="M93" s="12">
        <f t="shared" si="39"/>
        <v>106.51639344262294</v>
      </c>
      <c r="N93" s="56">
        <f t="shared" si="40"/>
        <v>1.0608163265306121</v>
      </c>
      <c r="O93" s="56">
        <f t="shared" si="41"/>
        <v>1</v>
      </c>
      <c r="P93" s="56">
        <f t="shared" si="42"/>
        <v>1.0739669421487603</v>
      </c>
      <c r="Q93" s="12">
        <f t="shared" si="43"/>
        <v>100</v>
      </c>
      <c r="R93" s="12">
        <f t="shared" si="44"/>
        <v>107.39669421487604</v>
      </c>
    </row>
    <row r="94" spans="1:18" s="31" customFormat="1" ht="31.5" x14ac:dyDescent="0.25">
      <c r="A94" s="74" t="s">
        <v>246</v>
      </c>
      <c r="B94" s="4" t="s">
        <v>138</v>
      </c>
      <c r="C94" s="74" t="s">
        <v>125</v>
      </c>
      <c r="D94" s="14">
        <v>48</v>
      </c>
      <c r="E94" s="14">
        <v>48</v>
      </c>
      <c r="F94" s="14">
        <v>47</v>
      </c>
      <c r="G94" s="14">
        <v>39</v>
      </c>
      <c r="H94" s="14">
        <v>46</v>
      </c>
      <c r="I94" s="37">
        <v>23</v>
      </c>
      <c r="J94" s="14">
        <v>45</v>
      </c>
      <c r="K94" s="37">
        <v>10.4</v>
      </c>
      <c r="L94" s="14">
        <v>44</v>
      </c>
      <c r="M94" s="12">
        <f t="shared" si="39"/>
        <v>50</v>
      </c>
      <c r="N94" s="56">
        <f t="shared" si="40"/>
        <v>0.23111111111111113</v>
      </c>
      <c r="O94" s="56">
        <f t="shared" si="41"/>
        <v>0.45217391304347826</v>
      </c>
      <c r="P94" s="56">
        <f t="shared" si="42"/>
        <v>0.21666666666666667</v>
      </c>
      <c r="Q94" s="12">
        <f t="shared" si="43"/>
        <v>58.974358974358978</v>
      </c>
      <c r="R94" s="12">
        <f t="shared" si="44"/>
        <v>47.916666666666671</v>
      </c>
    </row>
    <row r="95" spans="1:18" s="31" customFormat="1" ht="31.5" x14ac:dyDescent="0.25">
      <c r="A95" s="74" t="s">
        <v>35</v>
      </c>
      <c r="B95" s="4" t="s">
        <v>139</v>
      </c>
      <c r="C95" s="74" t="s">
        <v>125</v>
      </c>
      <c r="D95" s="14">
        <v>5</v>
      </c>
      <c r="E95" s="14">
        <v>5</v>
      </c>
      <c r="F95" s="14">
        <v>6</v>
      </c>
      <c r="G95" s="14">
        <v>9.15</v>
      </c>
      <c r="H95" s="14">
        <v>7</v>
      </c>
      <c r="I95" s="37">
        <v>9.3000000000000007</v>
      </c>
      <c r="J95" s="14">
        <v>8</v>
      </c>
      <c r="K95" s="37">
        <v>4.5999999999999996</v>
      </c>
      <c r="L95" s="14">
        <v>9</v>
      </c>
      <c r="M95" s="12">
        <f t="shared" si="39"/>
        <v>132.85714285714286</v>
      </c>
      <c r="N95" s="56">
        <f t="shared" si="40"/>
        <v>0.57499999999999996</v>
      </c>
      <c r="O95" s="56">
        <f t="shared" si="41"/>
        <v>0.49462365591397844</v>
      </c>
      <c r="P95" s="56">
        <f t="shared" si="42"/>
        <v>0.91999999999999993</v>
      </c>
      <c r="Q95" s="12">
        <f t="shared" si="43"/>
        <v>101.63934426229508</v>
      </c>
      <c r="R95" s="12">
        <f t="shared" si="44"/>
        <v>186</v>
      </c>
    </row>
    <row r="96" spans="1:18" s="31" customFormat="1" ht="31.5" x14ac:dyDescent="0.25">
      <c r="A96" s="74" t="s">
        <v>37</v>
      </c>
      <c r="B96" s="4" t="s">
        <v>140</v>
      </c>
      <c r="C96" s="74" t="s">
        <v>125</v>
      </c>
      <c r="D96" s="14"/>
      <c r="E96" s="14"/>
      <c r="F96" s="14">
        <v>1</v>
      </c>
      <c r="G96" s="14">
        <v>1</v>
      </c>
      <c r="H96" s="14">
        <v>2</v>
      </c>
      <c r="I96" s="37">
        <v>1.9</v>
      </c>
      <c r="J96" s="14">
        <v>2</v>
      </c>
      <c r="K96" s="37">
        <v>0.8</v>
      </c>
      <c r="L96" s="14">
        <v>2</v>
      </c>
      <c r="M96" s="12">
        <f t="shared" si="39"/>
        <v>95</v>
      </c>
      <c r="N96" s="56">
        <f t="shared" si="40"/>
        <v>0.4</v>
      </c>
      <c r="O96" s="56">
        <f t="shared" si="41"/>
        <v>0.4210526315789474</v>
      </c>
      <c r="P96" s="56" t="s">
        <v>235</v>
      </c>
      <c r="Q96" s="12">
        <f t="shared" si="43"/>
        <v>190</v>
      </c>
      <c r="R96" s="12" t="e">
        <f t="shared" si="44"/>
        <v>#DIV/0!</v>
      </c>
    </row>
    <row r="97" spans="1:18" s="31" customFormat="1" ht="78.75" x14ac:dyDescent="0.2">
      <c r="A97" s="74" t="s">
        <v>39</v>
      </c>
      <c r="B97" s="74" t="s">
        <v>141</v>
      </c>
      <c r="C97" s="74" t="s">
        <v>41</v>
      </c>
      <c r="D97" s="14">
        <v>73</v>
      </c>
      <c r="E97" s="14">
        <v>76</v>
      </c>
      <c r="F97" s="14">
        <v>74</v>
      </c>
      <c r="G97" s="14">
        <v>75</v>
      </c>
      <c r="H97" s="14">
        <v>75</v>
      </c>
      <c r="I97" s="37">
        <v>75</v>
      </c>
      <c r="J97" s="14">
        <v>76</v>
      </c>
      <c r="K97" s="37">
        <v>76</v>
      </c>
      <c r="L97" s="14">
        <v>77</v>
      </c>
      <c r="M97" s="12">
        <f t="shared" si="39"/>
        <v>100</v>
      </c>
      <c r="N97" s="56">
        <f t="shared" si="40"/>
        <v>1</v>
      </c>
      <c r="O97" s="56">
        <f t="shared" si="41"/>
        <v>1.0133333333333334</v>
      </c>
      <c r="P97" s="56">
        <f t="shared" si="42"/>
        <v>1.0410958904109588</v>
      </c>
      <c r="Q97" s="12">
        <f t="shared" si="43"/>
        <v>100</v>
      </c>
      <c r="R97" s="12">
        <f t="shared" si="44"/>
        <v>102.73972602739727</v>
      </c>
    </row>
    <row r="98" spans="1:18" s="31" customFormat="1" ht="47.25" x14ac:dyDescent="0.2">
      <c r="A98" s="74" t="s">
        <v>42</v>
      </c>
      <c r="B98" s="50" t="s">
        <v>142</v>
      </c>
      <c r="C98" s="74" t="s">
        <v>125</v>
      </c>
      <c r="D98" s="14">
        <v>310</v>
      </c>
      <c r="E98" s="14">
        <v>327.44</v>
      </c>
      <c r="F98" s="14">
        <v>330.1</v>
      </c>
      <c r="G98" s="14">
        <v>330.2</v>
      </c>
      <c r="H98" s="14">
        <v>324</v>
      </c>
      <c r="I98" s="37">
        <v>331</v>
      </c>
      <c r="J98" s="14">
        <v>330</v>
      </c>
      <c r="K98" s="37">
        <v>358.6</v>
      </c>
      <c r="L98" s="14">
        <v>336</v>
      </c>
      <c r="M98" s="12">
        <f t="shared" si="39"/>
        <v>102.16049382716051</v>
      </c>
      <c r="N98" s="56">
        <f t="shared" si="40"/>
        <v>1.0866666666666667</v>
      </c>
      <c r="O98" s="56">
        <f t="shared" si="41"/>
        <v>1.0833836858006043</v>
      </c>
      <c r="P98" s="56">
        <f t="shared" si="42"/>
        <v>1.1567741935483871</v>
      </c>
      <c r="Q98" s="12">
        <f t="shared" si="43"/>
        <v>100.24227740763175</v>
      </c>
      <c r="R98" s="12">
        <f t="shared" si="44"/>
        <v>106.77419354838709</v>
      </c>
    </row>
    <row r="99" spans="1:18" s="31" customFormat="1" ht="31.5" x14ac:dyDescent="0.2">
      <c r="A99" s="74" t="s">
        <v>72</v>
      </c>
      <c r="B99" s="74" t="s">
        <v>143</v>
      </c>
      <c r="C99" s="74" t="s">
        <v>125</v>
      </c>
      <c r="D99" s="14">
        <v>740</v>
      </c>
      <c r="E99" s="14">
        <v>786</v>
      </c>
      <c r="F99" s="14">
        <v>740</v>
      </c>
      <c r="G99" s="14">
        <v>643.47699999999998</v>
      </c>
      <c r="H99" s="14">
        <v>740</v>
      </c>
      <c r="I99" s="37">
        <v>743.47699999999998</v>
      </c>
      <c r="J99" s="14">
        <v>740</v>
      </c>
      <c r="K99" s="37">
        <v>768.09799999999996</v>
      </c>
      <c r="L99" s="14">
        <v>740</v>
      </c>
      <c r="M99" s="12">
        <f t="shared" si="39"/>
        <v>100.46986486486486</v>
      </c>
      <c r="N99" s="56">
        <f t="shared" si="40"/>
        <v>1.0379702702702702</v>
      </c>
      <c r="O99" s="56">
        <f t="shared" si="41"/>
        <v>1.0331160210739538</v>
      </c>
      <c r="P99" s="56">
        <f t="shared" si="42"/>
        <v>1.0379702702702702</v>
      </c>
      <c r="Q99" s="12">
        <f t="shared" si="43"/>
        <v>115.54057099165938</v>
      </c>
      <c r="R99" s="12">
        <f t="shared" si="44"/>
        <v>100.46986486486486</v>
      </c>
    </row>
    <row r="100" spans="1:18" s="31" customFormat="1" ht="31.5" x14ac:dyDescent="0.2">
      <c r="A100" s="74" t="s">
        <v>256</v>
      </c>
      <c r="B100" s="74" t="s">
        <v>144</v>
      </c>
      <c r="C100" s="74" t="s">
        <v>125</v>
      </c>
      <c r="D100" s="14">
        <v>740</v>
      </c>
      <c r="E100" s="14">
        <v>472</v>
      </c>
      <c r="F100" s="14">
        <v>740</v>
      </c>
      <c r="G100" s="14">
        <v>472.05399999999997</v>
      </c>
      <c r="H100" s="14">
        <v>740</v>
      </c>
      <c r="I100" s="37">
        <v>572.05399999999997</v>
      </c>
      <c r="J100" s="14">
        <v>740</v>
      </c>
      <c r="K100" s="37">
        <v>572.05399999999997</v>
      </c>
      <c r="L100" s="14">
        <v>740</v>
      </c>
      <c r="M100" s="12">
        <f t="shared" si="39"/>
        <v>77.30459459459459</v>
      </c>
      <c r="N100" s="56">
        <f t="shared" si="40"/>
        <v>0.77304594594594589</v>
      </c>
      <c r="O100" s="56">
        <f t="shared" si="41"/>
        <v>1</v>
      </c>
      <c r="P100" s="56">
        <f t="shared" si="42"/>
        <v>0.77304594594594589</v>
      </c>
      <c r="Q100" s="12">
        <f t="shared" si="43"/>
        <v>121.18401708279139</v>
      </c>
      <c r="R100" s="12">
        <f t="shared" si="44"/>
        <v>77.30459459459459</v>
      </c>
    </row>
    <row r="101" spans="1:18" s="31" customFormat="1" ht="47.25" x14ac:dyDescent="0.2">
      <c r="A101" s="74" t="s">
        <v>75</v>
      </c>
      <c r="B101" s="74" t="s">
        <v>145</v>
      </c>
      <c r="C101" s="74" t="s">
        <v>125</v>
      </c>
      <c r="D101" s="14">
        <v>871.5</v>
      </c>
      <c r="E101" s="14">
        <v>916</v>
      </c>
      <c r="F101" s="14">
        <v>871.5</v>
      </c>
      <c r="G101" s="14">
        <f>SUM(G102:G104)</f>
        <v>774.02299999999991</v>
      </c>
      <c r="H101" s="14">
        <v>871.5</v>
      </c>
      <c r="I101" s="37">
        <f>SUM(I102:I104)</f>
        <v>874.97699999999998</v>
      </c>
      <c r="J101" s="14">
        <v>871.5</v>
      </c>
      <c r="K101" s="37">
        <v>899.548</v>
      </c>
      <c r="L101" s="14">
        <v>871.5</v>
      </c>
      <c r="M101" s="12">
        <f t="shared" si="39"/>
        <v>100.39896729776248</v>
      </c>
      <c r="N101" s="56">
        <f t="shared" si="40"/>
        <v>1.0321835915088926</v>
      </c>
      <c r="O101" s="56">
        <f t="shared" si="41"/>
        <v>1.0280818810094436</v>
      </c>
      <c r="P101" s="56">
        <f t="shared" si="42"/>
        <v>1.0321835915088926</v>
      </c>
      <c r="Q101" s="12">
        <f t="shared" si="43"/>
        <v>113.04276487907983</v>
      </c>
      <c r="R101" s="12">
        <f t="shared" si="44"/>
        <v>100.39896729776248</v>
      </c>
    </row>
    <row r="102" spans="1:18" s="31" customFormat="1" ht="31.5" x14ac:dyDescent="0.2">
      <c r="A102" s="74" t="s">
        <v>257</v>
      </c>
      <c r="B102" s="74" t="s">
        <v>146</v>
      </c>
      <c r="C102" s="74" t="s">
        <v>125</v>
      </c>
      <c r="D102" s="14">
        <v>50.8</v>
      </c>
      <c r="E102" s="14">
        <v>50</v>
      </c>
      <c r="F102" s="14">
        <v>50.8</v>
      </c>
      <c r="G102" s="14">
        <v>50</v>
      </c>
      <c r="H102" s="14">
        <v>50.8</v>
      </c>
      <c r="I102" s="37">
        <v>50.8</v>
      </c>
      <c r="J102" s="14">
        <v>50.8</v>
      </c>
      <c r="K102" s="37">
        <v>50.8</v>
      </c>
      <c r="L102" s="14">
        <v>50.8</v>
      </c>
      <c r="M102" s="12">
        <f t="shared" si="39"/>
        <v>100</v>
      </c>
      <c r="N102" s="56">
        <f t="shared" si="40"/>
        <v>1</v>
      </c>
      <c r="O102" s="56">
        <f t="shared" si="41"/>
        <v>1</v>
      </c>
      <c r="P102" s="56">
        <f t="shared" si="42"/>
        <v>1</v>
      </c>
      <c r="Q102" s="12">
        <f t="shared" si="43"/>
        <v>101.6</v>
      </c>
      <c r="R102" s="12">
        <f t="shared" si="44"/>
        <v>100</v>
      </c>
    </row>
    <row r="103" spans="1:18" s="31" customFormat="1" ht="31.5" x14ac:dyDescent="0.2">
      <c r="A103" s="74" t="s">
        <v>258</v>
      </c>
      <c r="B103" s="74" t="s">
        <v>147</v>
      </c>
      <c r="C103" s="74" t="s">
        <v>125</v>
      </c>
      <c r="D103" s="14">
        <v>80.7</v>
      </c>
      <c r="E103" s="14">
        <v>80</v>
      </c>
      <c r="F103" s="14">
        <v>80.7</v>
      </c>
      <c r="G103" s="14">
        <v>80.546000000000006</v>
      </c>
      <c r="H103" s="14">
        <v>80.7</v>
      </c>
      <c r="I103" s="37">
        <v>80.7</v>
      </c>
      <c r="J103" s="14">
        <v>80.7</v>
      </c>
      <c r="K103" s="37">
        <v>80.7</v>
      </c>
      <c r="L103" s="14">
        <v>80.7</v>
      </c>
      <c r="M103" s="12">
        <f t="shared" si="39"/>
        <v>100</v>
      </c>
      <c r="N103" s="56">
        <f t="shared" si="40"/>
        <v>1</v>
      </c>
      <c r="O103" s="56">
        <f t="shared" si="41"/>
        <v>1</v>
      </c>
      <c r="P103" s="56">
        <f t="shared" si="42"/>
        <v>1</v>
      </c>
      <c r="Q103" s="12">
        <f t="shared" si="43"/>
        <v>100.19119509348695</v>
      </c>
      <c r="R103" s="12">
        <f t="shared" si="44"/>
        <v>100</v>
      </c>
    </row>
    <row r="104" spans="1:18" s="31" customFormat="1" ht="31.5" x14ac:dyDescent="0.2">
      <c r="A104" s="74" t="s">
        <v>259</v>
      </c>
      <c r="B104" s="74" t="s">
        <v>148</v>
      </c>
      <c r="C104" s="74" t="s">
        <v>125</v>
      </c>
      <c r="D104" s="14">
        <v>740</v>
      </c>
      <c r="E104" s="14">
        <v>786</v>
      </c>
      <c r="F104" s="14">
        <v>740</v>
      </c>
      <c r="G104" s="14">
        <v>643.47699999999998</v>
      </c>
      <c r="H104" s="14">
        <v>740</v>
      </c>
      <c r="I104" s="37">
        <v>743.47699999999998</v>
      </c>
      <c r="J104" s="14">
        <v>740</v>
      </c>
      <c r="K104" s="37">
        <v>768.09799999999996</v>
      </c>
      <c r="L104" s="14">
        <v>740</v>
      </c>
      <c r="M104" s="12">
        <f t="shared" si="39"/>
        <v>100.46986486486486</v>
      </c>
      <c r="N104" s="56">
        <f t="shared" si="40"/>
        <v>1.0379702702702702</v>
      </c>
      <c r="O104" s="56">
        <f t="shared" si="41"/>
        <v>1.0331160210739538</v>
      </c>
      <c r="P104" s="56">
        <f t="shared" si="42"/>
        <v>1.0379702702702702</v>
      </c>
      <c r="Q104" s="12">
        <f t="shared" si="43"/>
        <v>115.54057099165938</v>
      </c>
      <c r="R104" s="12">
        <f t="shared" si="44"/>
        <v>100.46986486486486</v>
      </c>
    </row>
    <row r="105" spans="1:18" s="31" customFormat="1" ht="126" x14ac:dyDescent="0.25">
      <c r="A105" s="74" t="s">
        <v>78</v>
      </c>
      <c r="B105" s="4" t="s">
        <v>149</v>
      </c>
      <c r="C105" s="4" t="s">
        <v>41</v>
      </c>
      <c r="D105" s="14">
        <v>56</v>
      </c>
      <c r="E105" s="14">
        <v>31</v>
      </c>
      <c r="F105" s="14">
        <v>55</v>
      </c>
      <c r="G105" s="14">
        <v>26</v>
      </c>
      <c r="H105" s="14">
        <v>54.5</v>
      </c>
      <c r="I105" s="37">
        <v>7.5</v>
      </c>
      <c r="J105" s="14">
        <v>54</v>
      </c>
      <c r="K105" s="37">
        <v>6.8</v>
      </c>
      <c r="L105" s="14">
        <v>53.5</v>
      </c>
      <c r="M105" s="12">
        <f t="shared" si="39"/>
        <v>13.761467889908257</v>
      </c>
      <c r="N105" s="56">
        <f t="shared" si="40"/>
        <v>0.12592592592592591</v>
      </c>
      <c r="O105" s="56">
        <f t="shared" si="41"/>
        <v>0.90666666666666662</v>
      </c>
      <c r="P105" s="56">
        <f t="shared" si="42"/>
        <v>0.12142857142857143</v>
      </c>
      <c r="Q105" s="12">
        <f t="shared" si="43"/>
        <v>28.846153846153843</v>
      </c>
      <c r="R105" s="12">
        <f t="shared" si="44"/>
        <v>13.392857142857142</v>
      </c>
    </row>
    <row r="106" spans="1:18" s="31" customFormat="1" ht="47.25" x14ac:dyDescent="0.2">
      <c r="A106" s="74" t="s">
        <v>81</v>
      </c>
      <c r="B106" s="74" t="s">
        <v>150</v>
      </c>
      <c r="C106" s="74" t="s">
        <v>125</v>
      </c>
      <c r="D106" s="14">
        <v>31.5</v>
      </c>
      <c r="E106" s="14">
        <v>42.2</v>
      </c>
      <c r="F106" s="14">
        <v>48</v>
      </c>
      <c r="G106" s="14">
        <v>40</v>
      </c>
      <c r="H106" s="14">
        <v>50</v>
      </c>
      <c r="I106" s="37">
        <v>66.8</v>
      </c>
      <c r="J106" s="14">
        <v>51</v>
      </c>
      <c r="K106" s="37">
        <v>61.2</v>
      </c>
      <c r="L106" s="14">
        <v>53</v>
      </c>
      <c r="M106" s="12">
        <f t="shared" si="39"/>
        <v>133.6</v>
      </c>
      <c r="N106" s="56">
        <f t="shared" si="40"/>
        <v>1.2</v>
      </c>
      <c r="O106" s="56">
        <f t="shared" si="41"/>
        <v>0.9161676646706588</v>
      </c>
      <c r="P106" s="56">
        <f t="shared" si="42"/>
        <v>1.9428571428571428</v>
      </c>
      <c r="Q106" s="12">
        <f t="shared" si="43"/>
        <v>167</v>
      </c>
      <c r="R106" s="12">
        <f t="shared" si="44"/>
        <v>212.06349206349208</v>
      </c>
    </row>
    <row r="107" spans="1:18" s="31" customFormat="1" ht="141.75" customHeight="1" x14ac:dyDescent="0.2">
      <c r="A107" s="74" t="s">
        <v>83</v>
      </c>
      <c r="B107" s="74" t="s">
        <v>151</v>
      </c>
      <c r="C107" s="74" t="s">
        <v>41</v>
      </c>
      <c r="D107" s="38" t="s">
        <v>235</v>
      </c>
      <c r="E107" s="38" t="s">
        <v>235</v>
      </c>
      <c r="F107" s="38" t="s">
        <v>152</v>
      </c>
      <c r="G107" s="38" t="s">
        <v>235</v>
      </c>
      <c r="H107" s="38" t="s">
        <v>152</v>
      </c>
      <c r="I107" s="68" t="s">
        <v>235</v>
      </c>
      <c r="J107" s="38" t="s">
        <v>235</v>
      </c>
      <c r="K107" s="68" t="s">
        <v>235</v>
      </c>
      <c r="L107" s="38" t="s">
        <v>152</v>
      </c>
      <c r="M107" s="12"/>
      <c r="N107" s="56"/>
      <c r="O107" s="56"/>
      <c r="P107" s="56"/>
      <c r="Q107" s="12"/>
      <c r="R107" s="12"/>
    </row>
    <row r="108" spans="1:18" s="31" customFormat="1" ht="31.5" x14ac:dyDescent="0.2">
      <c r="A108" s="74" t="s">
        <v>87</v>
      </c>
      <c r="B108" s="74" t="s">
        <v>153</v>
      </c>
      <c r="C108" s="36" t="s">
        <v>154</v>
      </c>
      <c r="D108" s="14">
        <v>417</v>
      </c>
      <c r="E108" s="14">
        <v>421</v>
      </c>
      <c r="F108" s="14">
        <v>450</v>
      </c>
      <c r="G108" s="14">
        <v>435</v>
      </c>
      <c r="H108" s="14">
        <v>470</v>
      </c>
      <c r="I108" s="37">
        <v>462</v>
      </c>
      <c r="J108" s="14">
        <v>490</v>
      </c>
      <c r="K108" s="37">
        <v>470</v>
      </c>
      <c r="L108" s="14">
        <v>520</v>
      </c>
      <c r="M108" s="12">
        <f t="shared" si="39"/>
        <v>98.297872340425528</v>
      </c>
      <c r="N108" s="56">
        <f t="shared" si="40"/>
        <v>0.95918367346938771</v>
      </c>
      <c r="O108" s="56">
        <f t="shared" si="41"/>
        <v>1.0173160173160174</v>
      </c>
      <c r="P108" s="56">
        <f t="shared" si="42"/>
        <v>1.1270983213429258</v>
      </c>
      <c r="Q108" s="12">
        <f t="shared" si="43"/>
        <v>106.20689655172413</v>
      </c>
      <c r="R108" s="12">
        <f t="shared" si="44"/>
        <v>110.79136690647482</v>
      </c>
    </row>
    <row r="109" spans="1:18" s="31" customFormat="1" ht="47.25" x14ac:dyDescent="0.2">
      <c r="A109" s="74" t="s">
        <v>89</v>
      </c>
      <c r="B109" s="74" t="s">
        <v>155</v>
      </c>
      <c r="C109" s="36" t="s">
        <v>156</v>
      </c>
      <c r="D109" s="14">
        <v>74</v>
      </c>
      <c r="E109" s="14"/>
      <c r="F109" s="14">
        <v>95</v>
      </c>
      <c r="G109" s="14">
        <v>95</v>
      </c>
      <c r="H109" s="14">
        <v>105</v>
      </c>
      <c r="I109" s="37">
        <v>98</v>
      </c>
      <c r="J109" s="14">
        <v>115</v>
      </c>
      <c r="K109" s="37">
        <v>99</v>
      </c>
      <c r="L109" s="14">
        <v>125</v>
      </c>
      <c r="M109" s="12">
        <f t="shared" si="39"/>
        <v>93.333333333333329</v>
      </c>
      <c r="N109" s="56">
        <f t="shared" si="40"/>
        <v>0.86086956521739133</v>
      </c>
      <c r="O109" s="56">
        <f t="shared" si="41"/>
        <v>1.010204081632653</v>
      </c>
      <c r="P109" s="56">
        <f t="shared" si="42"/>
        <v>1.3378378378378379</v>
      </c>
      <c r="Q109" s="12">
        <f t="shared" si="43"/>
        <v>103.15789473684211</v>
      </c>
      <c r="R109" s="12">
        <f t="shared" si="44"/>
        <v>132.43243243243242</v>
      </c>
    </row>
    <row r="110" spans="1:18" s="31" customFormat="1" ht="15.75" customHeight="1" x14ac:dyDescent="0.2">
      <c r="A110" s="94" t="s">
        <v>157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"/>
      <c r="R110" s="12"/>
    </row>
    <row r="111" spans="1:18" s="31" customFormat="1" ht="31.5" x14ac:dyDescent="0.2">
      <c r="A111" s="74" t="s">
        <v>9</v>
      </c>
      <c r="B111" s="74" t="s">
        <v>158</v>
      </c>
      <c r="C111" s="74" t="s">
        <v>125</v>
      </c>
      <c r="D111" s="14">
        <v>40.299999999999997</v>
      </c>
      <c r="E111" s="14">
        <v>10</v>
      </c>
      <c r="F111" s="14">
        <v>43</v>
      </c>
      <c r="G111" s="14">
        <v>46</v>
      </c>
      <c r="H111" s="14">
        <v>45</v>
      </c>
      <c r="I111" s="37">
        <v>45</v>
      </c>
      <c r="J111" s="14">
        <v>47</v>
      </c>
      <c r="K111" s="37">
        <v>48.8</v>
      </c>
      <c r="L111" s="14">
        <v>50</v>
      </c>
      <c r="M111" s="12">
        <f t="shared" ref="M111" si="45">I111/H111*100</f>
        <v>100</v>
      </c>
      <c r="N111" s="56">
        <f t="shared" ref="N111:N115" si="46">K111/J111</f>
        <v>1.0382978723404255</v>
      </c>
      <c r="O111" s="56">
        <f t="shared" ref="O111:O115" si="47">K111/I111</f>
        <v>1.0844444444444443</v>
      </c>
      <c r="P111" s="56">
        <f t="shared" ref="P111:P115" si="48">K111/D111</f>
        <v>1.2109181141439207</v>
      </c>
      <c r="Q111" s="12">
        <f t="shared" ref="Q111" si="49">I111/G111*100</f>
        <v>97.826086956521735</v>
      </c>
      <c r="R111" s="12">
        <f t="shared" ref="R111" si="50">I111/D111*100</f>
        <v>111.66253101736973</v>
      </c>
    </row>
    <row r="112" spans="1:18" s="31" customFormat="1" ht="31.5" x14ac:dyDescent="0.2">
      <c r="A112" s="74" t="s">
        <v>12</v>
      </c>
      <c r="B112" s="74" t="s">
        <v>159</v>
      </c>
      <c r="C112" s="74" t="s">
        <v>111</v>
      </c>
      <c r="D112" s="19">
        <v>652033</v>
      </c>
      <c r="E112" s="19">
        <v>1094000</v>
      </c>
      <c r="F112" s="19">
        <v>680000</v>
      </c>
      <c r="G112" s="19">
        <v>1121150</v>
      </c>
      <c r="H112" s="19">
        <v>700000</v>
      </c>
      <c r="I112" s="61">
        <v>1167832</v>
      </c>
      <c r="J112" s="19">
        <v>730000</v>
      </c>
      <c r="K112" s="61">
        <v>1616750</v>
      </c>
      <c r="L112" s="19">
        <v>750000</v>
      </c>
      <c r="M112" s="12">
        <f t="shared" ref="M112:M115" si="51">I112/H112*100</f>
        <v>166.83314285714286</v>
      </c>
      <c r="N112" s="56">
        <f t="shared" si="46"/>
        <v>2.2147260273972602</v>
      </c>
      <c r="O112" s="56">
        <f t="shared" si="47"/>
        <v>1.3844028935668828</v>
      </c>
      <c r="P112" s="56">
        <f t="shared" si="48"/>
        <v>2.479552415291864</v>
      </c>
      <c r="Q112" s="12">
        <f t="shared" ref="Q112:Q115" si="52">I112/G112*100</f>
        <v>104.16376042456406</v>
      </c>
      <c r="R112" s="12">
        <f t="shared" ref="R112:R115" si="53">I112/D112*100</f>
        <v>179.10627222855285</v>
      </c>
    </row>
    <row r="113" spans="1:19" s="31" customFormat="1" ht="47.25" x14ac:dyDescent="0.2">
      <c r="A113" s="74" t="s">
        <v>15</v>
      </c>
      <c r="B113" s="74" t="s">
        <v>160</v>
      </c>
      <c r="C113" s="74" t="s">
        <v>114</v>
      </c>
      <c r="D113" s="14">
        <v>336835</v>
      </c>
      <c r="E113" s="14">
        <v>410213</v>
      </c>
      <c r="F113" s="14">
        <v>421102</v>
      </c>
      <c r="G113" s="14">
        <v>422213</v>
      </c>
      <c r="H113" s="14">
        <v>433075</v>
      </c>
      <c r="I113" s="37">
        <v>442745</v>
      </c>
      <c r="J113" s="14">
        <v>445075</v>
      </c>
      <c r="K113" s="37">
        <v>545880</v>
      </c>
      <c r="L113" s="14">
        <v>454075</v>
      </c>
      <c r="M113" s="12">
        <f t="shared" si="51"/>
        <v>102.23286959533569</v>
      </c>
      <c r="N113" s="56">
        <f t="shared" si="46"/>
        <v>1.2264899174296466</v>
      </c>
      <c r="O113" s="56">
        <f t="shared" si="47"/>
        <v>1.2329444714226021</v>
      </c>
      <c r="P113" s="56">
        <f t="shared" si="48"/>
        <v>1.6206154348568289</v>
      </c>
      <c r="Q113" s="12">
        <f t="shared" si="52"/>
        <v>104.86294832229231</v>
      </c>
      <c r="R113" s="12">
        <f t="shared" si="53"/>
        <v>131.44269449433699</v>
      </c>
    </row>
    <row r="114" spans="1:19" s="31" customFormat="1" ht="31.5" x14ac:dyDescent="0.2">
      <c r="A114" s="74" t="s">
        <v>18</v>
      </c>
      <c r="B114" s="74" t="s">
        <v>161</v>
      </c>
      <c r="C114" s="74" t="s">
        <v>67</v>
      </c>
      <c r="D114" s="14">
        <v>21</v>
      </c>
      <c r="E114" s="14">
        <v>30</v>
      </c>
      <c r="F114" s="14">
        <v>25</v>
      </c>
      <c r="G114" s="14">
        <v>41</v>
      </c>
      <c r="H114" s="14">
        <v>28</v>
      </c>
      <c r="I114" s="37">
        <v>52</v>
      </c>
      <c r="J114" s="14">
        <v>30</v>
      </c>
      <c r="K114" s="37">
        <v>94</v>
      </c>
      <c r="L114" s="14">
        <v>32</v>
      </c>
      <c r="M114" s="12">
        <f t="shared" si="51"/>
        <v>185.71428571428572</v>
      </c>
      <c r="N114" s="56">
        <f t="shared" si="46"/>
        <v>3.1333333333333333</v>
      </c>
      <c r="O114" s="56">
        <f t="shared" si="47"/>
        <v>1.8076923076923077</v>
      </c>
      <c r="P114" s="56">
        <f t="shared" si="48"/>
        <v>4.4761904761904763</v>
      </c>
      <c r="Q114" s="12">
        <f t="shared" si="52"/>
        <v>126.82926829268293</v>
      </c>
      <c r="R114" s="12">
        <f t="shared" si="53"/>
        <v>247.61904761904762</v>
      </c>
    </row>
    <row r="115" spans="1:19" s="31" customFormat="1" ht="63" x14ac:dyDescent="0.2">
      <c r="A115" s="74" t="s">
        <v>21</v>
      </c>
      <c r="B115" s="74" t="s">
        <v>162</v>
      </c>
      <c r="C115" s="74" t="s">
        <v>125</v>
      </c>
      <c r="D115" s="14">
        <v>31.5</v>
      </c>
      <c r="E115" s="14">
        <v>42.2</v>
      </c>
      <c r="F115" s="14">
        <v>48</v>
      </c>
      <c r="G115" s="14">
        <v>46</v>
      </c>
      <c r="H115" s="14">
        <v>50</v>
      </c>
      <c r="I115" s="37">
        <v>66.8</v>
      </c>
      <c r="J115" s="14">
        <v>51</v>
      </c>
      <c r="K115" s="37">
        <v>61.5</v>
      </c>
      <c r="L115" s="14">
        <v>53</v>
      </c>
      <c r="M115" s="12">
        <f t="shared" si="51"/>
        <v>133.6</v>
      </c>
      <c r="N115" s="56">
        <f t="shared" si="46"/>
        <v>1.2058823529411764</v>
      </c>
      <c r="O115" s="56">
        <f t="shared" si="47"/>
        <v>0.92065868263473061</v>
      </c>
      <c r="P115" s="56">
        <f t="shared" si="48"/>
        <v>1.9523809523809523</v>
      </c>
      <c r="Q115" s="12">
        <f t="shared" si="52"/>
        <v>145.21739130434781</v>
      </c>
      <c r="R115" s="12">
        <f t="shared" si="53"/>
        <v>212.06349206349208</v>
      </c>
    </row>
    <row r="116" spans="1:19" s="31" customFormat="1" ht="15.75" customHeight="1" x14ac:dyDescent="0.2">
      <c r="A116" s="94" t="s">
        <v>163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6"/>
      <c r="Q116" s="12"/>
      <c r="R116" s="12"/>
    </row>
    <row r="117" spans="1:19" s="31" customFormat="1" ht="63" x14ac:dyDescent="0.2">
      <c r="A117" s="74" t="s">
        <v>9</v>
      </c>
      <c r="B117" s="74" t="s">
        <v>164</v>
      </c>
      <c r="C117" s="74" t="s">
        <v>165</v>
      </c>
      <c r="D117" s="5">
        <v>43856.3</v>
      </c>
      <c r="E117" s="5">
        <v>44541.7</v>
      </c>
      <c r="F117" s="5">
        <v>47448.1</v>
      </c>
      <c r="G117" s="5">
        <v>41698.699999999997</v>
      </c>
      <c r="H117" s="6">
        <v>44470</v>
      </c>
      <c r="I117" s="69">
        <v>45680.3</v>
      </c>
      <c r="J117" s="6">
        <v>47080</v>
      </c>
      <c r="K117" s="69">
        <v>46333.599999999999</v>
      </c>
      <c r="L117" s="6">
        <v>50350</v>
      </c>
      <c r="M117" s="12">
        <f t="shared" ref="M117" si="54">I117/H117*100</f>
        <v>102.72161007420735</v>
      </c>
      <c r="N117" s="56">
        <f t="shared" ref="N117:N137" si="55">K117/J117</f>
        <v>0.98414613423959219</v>
      </c>
      <c r="O117" s="56">
        <f t="shared" ref="O117:O137" si="56">K117/I117</f>
        <v>1.0143015698233153</v>
      </c>
      <c r="P117" s="56">
        <f t="shared" ref="P117:P137" si="57">K117/D117</f>
        <v>1.0564867533284841</v>
      </c>
      <c r="Q117" s="12">
        <f t="shared" ref="Q117" si="58">I117/G117*100</f>
        <v>109.54849911388126</v>
      </c>
      <c r="R117" s="12">
        <f t="shared" ref="R117" si="59">I117/D117*100</f>
        <v>104.15903758410991</v>
      </c>
    </row>
    <row r="118" spans="1:19" s="31" customFormat="1" ht="17.25" customHeight="1" x14ac:dyDescent="0.25">
      <c r="A118" s="74" t="s">
        <v>12</v>
      </c>
      <c r="B118" s="74" t="s">
        <v>166</v>
      </c>
      <c r="C118" s="74" t="s">
        <v>165</v>
      </c>
      <c r="D118" s="6">
        <v>40475.300000000003</v>
      </c>
      <c r="E118" s="14">
        <v>40975.599999999999</v>
      </c>
      <c r="F118" s="14">
        <v>43557.3</v>
      </c>
      <c r="G118" s="14">
        <v>39348</v>
      </c>
      <c r="H118" s="14">
        <v>39700</v>
      </c>
      <c r="I118" s="37">
        <v>41606.5</v>
      </c>
      <c r="J118" s="14">
        <v>41670</v>
      </c>
      <c r="K118" s="107" t="s">
        <v>235</v>
      </c>
      <c r="L118" s="14">
        <v>44190</v>
      </c>
      <c r="M118" s="12">
        <f t="shared" ref="M118:M137" si="60">I118/H118*100</f>
        <v>104.80226700251889</v>
      </c>
      <c r="N118" s="56" t="s">
        <v>235</v>
      </c>
      <c r="O118" s="56" t="s">
        <v>235</v>
      </c>
      <c r="P118" s="56" t="s">
        <v>235</v>
      </c>
      <c r="Q118" s="12">
        <f t="shared" ref="Q118:Q137" si="61">I118/G118*100</f>
        <v>105.73980888482262</v>
      </c>
      <c r="R118" s="12">
        <f t="shared" ref="R118:R137" si="62">I118/D118*100</f>
        <v>102.79479089716443</v>
      </c>
    </row>
    <row r="119" spans="1:19" s="31" customFormat="1" ht="15.75" x14ac:dyDescent="0.2">
      <c r="A119" s="74" t="s">
        <v>260</v>
      </c>
      <c r="B119" s="74" t="s">
        <v>167</v>
      </c>
      <c r="C119" s="74" t="s">
        <v>165</v>
      </c>
      <c r="D119" s="6">
        <v>39681.699999999997</v>
      </c>
      <c r="E119" s="14">
        <v>39485.9</v>
      </c>
      <c r="F119" s="14">
        <v>42661.1</v>
      </c>
      <c r="G119" s="14">
        <v>38888.199999999997</v>
      </c>
      <c r="H119" s="14">
        <v>38870</v>
      </c>
      <c r="I119" s="37">
        <v>41846.400000000001</v>
      </c>
      <c r="J119" s="14">
        <v>40080</v>
      </c>
      <c r="K119" s="37">
        <v>43825.9</v>
      </c>
      <c r="L119" s="14">
        <v>42490</v>
      </c>
      <c r="M119" s="12">
        <f t="shared" si="60"/>
        <v>107.65731926935939</v>
      </c>
      <c r="N119" s="56">
        <f t="shared" si="55"/>
        <v>1.0934605788423155</v>
      </c>
      <c r="O119" s="56">
        <f t="shared" si="56"/>
        <v>1.0473039496826488</v>
      </c>
      <c r="P119" s="56">
        <f t="shared" si="57"/>
        <v>1.1044360498668153</v>
      </c>
      <c r="Q119" s="12">
        <f t="shared" si="61"/>
        <v>107.60693475141561</v>
      </c>
      <c r="R119" s="12">
        <f t="shared" si="62"/>
        <v>105.45515943117358</v>
      </c>
    </row>
    <row r="120" spans="1:19" s="31" customFormat="1" ht="15.75" x14ac:dyDescent="0.2">
      <c r="A120" s="74" t="s">
        <v>15</v>
      </c>
      <c r="B120" s="74" t="s">
        <v>168</v>
      </c>
      <c r="C120" s="74"/>
      <c r="D120" s="6">
        <f ca="1">-D120</f>
        <v>0</v>
      </c>
      <c r="E120" s="14">
        <v>0</v>
      </c>
      <c r="F120" s="14">
        <v>0</v>
      </c>
      <c r="G120" s="14">
        <v>11.3</v>
      </c>
      <c r="H120" s="14">
        <v>0</v>
      </c>
      <c r="I120" s="37">
        <v>11.1</v>
      </c>
      <c r="J120" s="14">
        <v>0</v>
      </c>
      <c r="K120" s="37">
        <v>47.2</v>
      </c>
      <c r="L120" s="14">
        <v>0</v>
      </c>
      <c r="M120" s="12" t="e">
        <f t="shared" si="60"/>
        <v>#DIV/0!</v>
      </c>
      <c r="N120" s="56" t="s">
        <v>235</v>
      </c>
      <c r="O120" s="56">
        <f t="shared" si="56"/>
        <v>4.2522522522522523</v>
      </c>
      <c r="P120" s="56">
        <f t="shared" ca="1" si="57"/>
        <v>0</v>
      </c>
      <c r="Q120" s="12">
        <f t="shared" si="61"/>
        <v>98.230088495575203</v>
      </c>
      <c r="R120" s="12">
        <f t="shared" ca="1" si="62"/>
        <v>0</v>
      </c>
    </row>
    <row r="121" spans="1:19" s="31" customFormat="1" ht="31.5" x14ac:dyDescent="0.2">
      <c r="A121" s="74" t="s">
        <v>18</v>
      </c>
      <c r="B121" s="74" t="s">
        <v>169</v>
      </c>
      <c r="C121" s="74" t="s">
        <v>165</v>
      </c>
      <c r="D121" s="6">
        <v>3381</v>
      </c>
      <c r="E121" s="14">
        <v>3566.1</v>
      </c>
      <c r="F121" s="14">
        <v>3891.1</v>
      </c>
      <c r="G121" s="14"/>
      <c r="H121" s="14">
        <v>4770</v>
      </c>
      <c r="I121" s="37">
        <v>2287</v>
      </c>
      <c r="J121" s="37">
        <v>5410</v>
      </c>
      <c r="K121" s="37" t="s">
        <v>235</v>
      </c>
      <c r="L121" s="14">
        <v>6160</v>
      </c>
      <c r="M121" s="12">
        <f t="shared" si="60"/>
        <v>47.945492662473796</v>
      </c>
      <c r="N121" s="56" t="s">
        <v>235</v>
      </c>
      <c r="O121" s="56" t="s">
        <v>235</v>
      </c>
      <c r="P121" s="56" t="s">
        <v>235</v>
      </c>
      <c r="Q121" s="12" t="e">
        <f t="shared" si="61"/>
        <v>#DIV/0!</v>
      </c>
      <c r="R121" s="12">
        <f t="shared" si="62"/>
        <v>67.64270925761609</v>
      </c>
      <c r="S121" s="31" t="s">
        <v>239</v>
      </c>
    </row>
    <row r="122" spans="1:19" s="31" customFormat="1" ht="15.75" x14ac:dyDescent="0.2">
      <c r="A122" s="74" t="s">
        <v>261</v>
      </c>
      <c r="B122" s="74" t="s">
        <v>167</v>
      </c>
      <c r="C122" s="74" t="s">
        <v>165</v>
      </c>
      <c r="D122" s="6">
        <v>3327.8</v>
      </c>
      <c r="E122" s="14">
        <v>3509.9</v>
      </c>
      <c r="F122" s="14">
        <v>3829.9</v>
      </c>
      <c r="G122" s="14">
        <v>3810.9</v>
      </c>
      <c r="H122" s="14">
        <v>4700</v>
      </c>
      <c r="I122" s="37">
        <v>2063.8000000000002</v>
      </c>
      <c r="J122" s="14">
        <v>5330</v>
      </c>
      <c r="K122" s="65">
        <v>2284</v>
      </c>
      <c r="L122" s="14">
        <v>6070</v>
      </c>
      <c r="M122" s="12">
        <f t="shared" si="60"/>
        <v>43.910638297872346</v>
      </c>
      <c r="N122" s="56">
        <f t="shared" si="55"/>
        <v>0.42851782363977486</v>
      </c>
      <c r="O122" s="56">
        <f t="shared" si="56"/>
        <v>1.1066963853086538</v>
      </c>
      <c r="P122" s="56">
        <f t="shared" si="57"/>
        <v>0.68633932327663916</v>
      </c>
      <c r="Q122" s="12">
        <f t="shared" si="61"/>
        <v>54.155186438898951</v>
      </c>
      <c r="R122" s="12">
        <f t="shared" si="62"/>
        <v>62.016948133902282</v>
      </c>
    </row>
    <row r="123" spans="1:19" ht="47.25" x14ac:dyDescent="0.2">
      <c r="A123" s="74" t="s">
        <v>21</v>
      </c>
      <c r="B123" s="74" t="s">
        <v>170</v>
      </c>
      <c r="C123" s="74" t="s">
        <v>165</v>
      </c>
      <c r="D123" s="14">
        <v>1324.5</v>
      </c>
      <c r="E123" s="14">
        <v>1369</v>
      </c>
      <c r="F123" s="14">
        <v>1471.4</v>
      </c>
      <c r="G123" s="14">
        <v>1288</v>
      </c>
      <c r="H123" s="14">
        <v>1323</v>
      </c>
      <c r="I123" s="37">
        <v>1825.8</v>
      </c>
      <c r="J123" s="14">
        <v>1402</v>
      </c>
      <c r="K123" s="37">
        <v>2038.1</v>
      </c>
      <c r="L123" s="14">
        <v>1486</v>
      </c>
      <c r="M123" s="12">
        <f t="shared" si="60"/>
        <v>138.00453514739229</v>
      </c>
      <c r="N123" s="56">
        <f t="shared" si="55"/>
        <v>1.4537089871611981</v>
      </c>
      <c r="O123" s="56">
        <f t="shared" si="56"/>
        <v>1.1162777960346149</v>
      </c>
      <c r="P123" s="56">
        <f t="shared" si="57"/>
        <v>1.5387693469233672</v>
      </c>
      <c r="Q123" s="12">
        <f t="shared" si="61"/>
        <v>141.75465838509317</v>
      </c>
      <c r="R123" s="12">
        <f t="shared" si="62"/>
        <v>137.84824462061152</v>
      </c>
    </row>
    <row r="124" spans="1:19" ht="31.5" x14ac:dyDescent="0.2">
      <c r="A124" s="74" t="s">
        <v>24</v>
      </c>
      <c r="B124" s="74" t="s">
        <v>171</v>
      </c>
      <c r="C124" s="74" t="s">
        <v>48</v>
      </c>
      <c r="D124" s="14">
        <v>14167</v>
      </c>
      <c r="E124" s="14">
        <v>14700</v>
      </c>
      <c r="F124" s="14">
        <v>14167</v>
      </c>
      <c r="G124" s="14">
        <v>14167</v>
      </c>
      <c r="H124" s="14">
        <v>14190</v>
      </c>
      <c r="I124" s="37">
        <v>18385</v>
      </c>
      <c r="J124" s="14">
        <v>14200</v>
      </c>
      <c r="K124" s="37">
        <v>18385</v>
      </c>
      <c r="L124" s="14">
        <v>14200</v>
      </c>
      <c r="M124" s="12">
        <f t="shared" si="60"/>
        <v>129.56307258632839</v>
      </c>
      <c r="N124" s="56">
        <f t="shared" si="55"/>
        <v>1.294718309859155</v>
      </c>
      <c r="O124" s="56">
        <f t="shared" si="56"/>
        <v>1</v>
      </c>
      <c r="P124" s="56">
        <f t="shared" si="57"/>
        <v>1.2977341709606833</v>
      </c>
      <c r="Q124" s="12">
        <f t="shared" si="61"/>
        <v>129.77341709606833</v>
      </c>
      <c r="R124" s="12">
        <f t="shared" si="62"/>
        <v>129.77341709606833</v>
      </c>
    </row>
    <row r="125" spans="1:19" ht="31.5" x14ac:dyDescent="0.2">
      <c r="A125" s="74" t="s">
        <v>25</v>
      </c>
      <c r="B125" s="74" t="s">
        <v>172</v>
      </c>
      <c r="C125" s="74" t="s">
        <v>11</v>
      </c>
      <c r="D125" s="14">
        <v>18.3</v>
      </c>
      <c r="E125" s="14">
        <v>18.7</v>
      </c>
      <c r="F125" s="14">
        <v>18.3</v>
      </c>
      <c r="G125" s="14">
        <v>18.399999999999999</v>
      </c>
      <c r="H125" s="14">
        <v>18.399999999999999</v>
      </c>
      <c r="I125" s="37">
        <v>58.9</v>
      </c>
      <c r="J125" s="14">
        <v>18.399999999999999</v>
      </c>
      <c r="K125" s="37">
        <v>33.1</v>
      </c>
      <c r="L125" s="14">
        <v>18.399999999999999</v>
      </c>
      <c r="M125" s="12">
        <f t="shared" si="60"/>
        <v>320.10869565217394</v>
      </c>
      <c r="N125" s="56">
        <f t="shared" si="55"/>
        <v>1.798913043478261</v>
      </c>
      <c r="O125" s="56">
        <f t="shared" si="56"/>
        <v>0.56196943972835323</v>
      </c>
      <c r="P125" s="56">
        <f t="shared" si="57"/>
        <v>1.8087431693989071</v>
      </c>
      <c r="Q125" s="12">
        <f t="shared" si="61"/>
        <v>320.10869565217394</v>
      </c>
      <c r="R125" s="12">
        <f t="shared" si="62"/>
        <v>321.85792349726773</v>
      </c>
    </row>
    <row r="126" spans="1:19" s="31" customFormat="1" ht="15.75" x14ac:dyDescent="0.2">
      <c r="A126" s="74" t="s">
        <v>27</v>
      </c>
      <c r="B126" s="74" t="s">
        <v>173</v>
      </c>
      <c r="C126" s="74" t="s">
        <v>165</v>
      </c>
      <c r="D126" s="5">
        <v>63302.5</v>
      </c>
      <c r="E126" s="14">
        <v>71886.100000000006</v>
      </c>
      <c r="F126" s="14">
        <v>78384.399999999994</v>
      </c>
      <c r="G126" s="14">
        <v>81110.3</v>
      </c>
      <c r="H126" s="14">
        <v>95153.1</v>
      </c>
      <c r="I126" s="37">
        <v>100150.39999999999</v>
      </c>
      <c r="J126" s="14">
        <v>106559.1</v>
      </c>
      <c r="K126" s="37">
        <v>98079.2</v>
      </c>
      <c r="L126" s="14">
        <v>117965.1</v>
      </c>
      <c r="M126" s="12">
        <f t="shared" si="60"/>
        <v>105.25185201533107</v>
      </c>
      <c r="N126" s="56">
        <f t="shared" si="55"/>
        <v>0.92042068673628052</v>
      </c>
      <c r="O126" s="56">
        <f t="shared" si="56"/>
        <v>0.97931910406748257</v>
      </c>
      <c r="P126" s="56">
        <f t="shared" si="57"/>
        <v>1.5493732475020734</v>
      </c>
      <c r="Q126" s="12">
        <f t="shared" si="61"/>
        <v>123.47433063371729</v>
      </c>
      <c r="R126" s="12">
        <f t="shared" si="62"/>
        <v>158.20923344259705</v>
      </c>
    </row>
    <row r="127" spans="1:19" s="31" customFormat="1" ht="15.75" x14ac:dyDescent="0.2">
      <c r="A127" s="74" t="s">
        <v>29</v>
      </c>
      <c r="B127" s="74" t="s">
        <v>174</v>
      </c>
      <c r="C127" s="74" t="s">
        <v>165</v>
      </c>
      <c r="D127" s="14">
        <v>2951.8</v>
      </c>
      <c r="E127" s="14">
        <v>3209.3</v>
      </c>
      <c r="F127" s="14">
        <v>3526.1</v>
      </c>
      <c r="G127" s="14">
        <v>3727.8</v>
      </c>
      <c r="H127" s="14">
        <v>4044.2</v>
      </c>
      <c r="I127" s="37">
        <v>4091.8</v>
      </c>
      <c r="J127" s="14">
        <v>4440.3</v>
      </c>
      <c r="K127" s="37">
        <v>4314.8</v>
      </c>
      <c r="L127" s="14">
        <v>4836.3999999999996</v>
      </c>
      <c r="M127" s="12">
        <f t="shared" si="60"/>
        <v>101.17699421393603</v>
      </c>
      <c r="N127" s="56">
        <f t="shared" si="55"/>
        <v>0.97173614395423735</v>
      </c>
      <c r="O127" s="56">
        <f t="shared" si="56"/>
        <v>1.0544992423872135</v>
      </c>
      <c r="P127" s="56">
        <f t="shared" si="57"/>
        <v>1.461752151229758</v>
      </c>
      <c r="Q127" s="12">
        <f t="shared" si="61"/>
        <v>109.76447234293684</v>
      </c>
      <c r="R127" s="12">
        <f t="shared" si="62"/>
        <v>138.62050274408836</v>
      </c>
    </row>
    <row r="128" spans="1:19" s="31" customFormat="1" ht="15.75" x14ac:dyDescent="0.2">
      <c r="A128" s="74" t="s">
        <v>31</v>
      </c>
      <c r="B128" s="74" t="s">
        <v>175</v>
      </c>
      <c r="C128" s="74" t="s">
        <v>165</v>
      </c>
      <c r="D128" s="14">
        <v>16629.400000000001</v>
      </c>
      <c r="E128" s="14">
        <v>18903.900000000001</v>
      </c>
      <c r="F128" s="14">
        <v>20614.900000000001</v>
      </c>
      <c r="G128" s="14">
        <v>21162.5</v>
      </c>
      <c r="H128" s="14">
        <v>23123.9</v>
      </c>
      <c r="I128" s="37">
        <v>21162.5</v>
      </c>
      <c r="J128" s="14">
        <v>25651.4</v>
      </c>
      <c r="K128" s="37">
        <v>10121.5</v>
      </c>
      <c r="L128" s="14">
        <v>28178.9</v>
      </c>
      <c r="M128" s="12">
        <f t="shared" si="60"/>
        <v>91.517866795825952</v>
      </c>
      <c r="N128" s="56">
        <f t="shared" si="55"/>
        <v>0.39457885339591597</v>
      </c>
      <c r="O128" s="56">
        <f t="shared" si="56"/>
        <v>0.47827525103366803</v>
      </c>
      <c r="P128" s="56">
        <f t="shared" si="57"/>
        <v>0.60865094350968763</v>
      </c>
      <c r="Q128" s="12">
        <f t="shared" si="61"/>
        <v>100</v>
      </c>
      <c r="R128" s="12">
        <f t="shared" si="62"/>
        <v>127.25955235907489</v>
      </c>
      <c r="S128" s="31" t="s">
        <v>239</v>
      </c>
    </row>
    <row r="129" spans="1:18" s="31" customFormat="1" ht="63" x14ac:dyDescent="0.25">
      <c r="A129" s="74" t="s">
        <v>61</v>
      </c>
      <c r="B129" s="4" t="s">
        <v>176</v>
      </c>
      <c r="C129" s="4" t="s">
        <v>41</v>
      </c>
      <c r="D129" s="14">
        <v>14</v>
      </c>
      <c r="E129" s="14"/>
      <c r="F129" s="14">
        <v>26</v>
      </c>
      <c r="G129" s="14">
        <v>26</v>
      </c>
      <c r="H129" s="14">
        <v>35</v>
      </c>
      <c r="I129" s="37">
        <v>35</v>
      </c>
      <c r="J129" s="14">
        <v>43</v>
      </c>
      <c r="K129" s="37">
        <v>45</v>
      </c>
      <c r="L129" s="14">
        <v>56</v>
      </c>
      <c r="M129" s="12">
        <f t="shared" si="60"/>
        <v>100</v>
      </c>
      <c r="N129" s="56">
        <f t="shared" si="55"/>
        <v>1.0465116279069768</v>
      </c>
      <c r="O129" s="56">
        <f t="shared" si="56"/>
        <v>1.2857142857142858</v>
      </c>
      <c r="P129" s="56">
        <f t="shared" si="57"/>
        <v>3.2142857142857144</v>
      </c>
      <c r="Q129" s="12">
        <f t="shared" si="61"/>
        <v>134.61538461538461</v>
      </c>
      <c r="R129" s="12">
        <f t="shared" si="62"/>
        <v>250</v>
      </c>
    </row>
    <row r="130" spans="1:18" s="31" customFormat="1" ht="78.75" x14ac:dyDescent="0.2">
      <c r="A130" s="74" t="s">
        <v>33</v>
      </c>
      <c r="B130" s="74" t="s">
        <v>177</v>
      </c>
      <c r="C130" s="74" t="s">
        <v>165</v>
      </c>
      <c r="D130" s="14">
        <v>57</v>
      </c>
      <c r="E130" s="14">
        <v>59.3</v>
      </c>
      <c r="F130" s="14">
        <v>79</v>
      </c>
      <c r="G130" s="14">
        <v>59.9</v>
      </c>
      <c r="H130" s="14">
        <v>85</v>
      </c>
      <c r="I130" s="37">
        <v>90</v>
      </c>
      <c r="J130" s="14">
        <v>94</v>
      </c>
      <c r="K130" s="37">
        <v>60.92</v>
      </c>
      <c r="L130" s="14">
        <v>107</v>
      </c>
      <c r="M130" s="12">
        <f t="shared" si="60"/>
        <v>105.88235294117648</v>
      </c>
      <c r="N130" s="56">
        <f t="shared" si="55"/>
        <v>0.64808510638297878</v>
      </c>
      <c r="O130" s="56">
        <f t="shared" si="56"/>
        <v>0.67688888888888887</v>
      </c>
      <c r="P130" s="56">
        <f t="shared" si="57"/>
        <v>1.0687719298245615</v>
      </c>
      <c r="Q130" s="12">
        <f t="shared" si="61"/>
        <v>150.25041736227044</v>
      </c>
      <c r="R130" s="12">
        <f t="shared" si="62"/>
        <v>157.89473684210526</v>
      </c>
    </row>
    <row r="131" spans="1:18" s="31" customFormat="1" ht="52.5" customHeight="1" x14ac:dyDescent="0.2">
      <c r="A131" s="74" t="s">
        <v>35</v>
      </c>
      <c r="B131" s="74" t="s">
        <v>178</v>
      </c>
      <c r="C131" s="74" t="s">
        <v>11</v>
      </c>
      <c r="D131" s="14">
        <v>129</v>
      </c>
      <c r="E131" s="14">
        <v>148</v>
      </c>
      <c r="F131" s="14">
        <v>7800</v>
      </c>
      <c r="G131" s="14">
        <v>172</v>
      </c>
      <c r="H131" s="14">
        <v>8100</v>
      </c>
      <c r="I131" s="37">
        <v>174</v>
      </c>
      <c r="J131" s="14">
        <v>8450</v>
      </c>
      <c r="K131" s="37">
        <v>189</v>
      </c>
      <c r="L131" s="14">
        <v>8800</v>
      </c>
      <c r="M131" s="12">
        <f t="shared" si="60"/>
        <v>2.1481481481481479</v>
      </c>
      <c r="N131" s="56">
        <f t="shared" si="55"/>
        <v>2.2366863905325444E-2</v>
      </c>
      <c r="O131" s="56">
        <f t="shared" si="56"/>
        <v>1.0862068965517242</v>
      </c>
      <c r="P131" s="56">
        <f t="shared" si="57"/>
        <v>1.4651162790697674</v>
      </c>
      <c r="Q131" s="12">
        <f t="shared" si="61"/>
        <v>101.16279069767442</v>
      </c>
      <c r="R131" s="12">
        <f t="shared" si="62"/>
        <v>134.88372093023256</v>
      </c>
    </row>
    <row r="132" spans="1:18" s="31" customFormat="1" ht="31.5" x14ac:dyDescent="0.2">
      <c r="A132" s="74" t="s">
        <v>37</v>
      </c>
      <c r="B132" s="74" t="s">
        <v>179</v>
      </c>
      <c r="C132" s="74" t="s">
        <v>48</v>
      </c>
      <c r="D132" s="14">
        <v>58</v>
      </c>
      <c r="E132" s="14">
        <v>60</v>
      </c>
      <c r="F132" s="14">
        <v>60</v>
      </c>
      <c r="G132" s="14">
        <v>84</v>
      </c>
      <c r="H132" s="14">
        <v>62</v>
      </c>
      <c r="I132" s="37">
        <v>89</v>
      </c>
      <c r="J132" s="14">
        <v>63</v>
      </c>
      <c r="K132" s="37">
        <v>89</v>
      </c>
      <c r="L132" s="14">
        <v>65</v>
      </c>
      <c r="M132" s="12">
        <f t="shared" si="60"/>
        <v>143.54838709677421</v>
      </c>
      <c r="N132" s="56">
        <f t="shared" si="55"/>
        <v>1.4126984126984128</v>
      </c>
      <c r="O132" s="56">
        <f t="shared" si="56"/>
        <v>1</v>
      </c>
      <c r="P132" s="56">
        <f t="shared" si="57"/>
        <v>1.5344827586206897</v>
      </c>
      <c r="Q132" s="12">
        <f t="shared" si="61"/>
        <v>105.95238095238095</v>
      </c>
      <c r="R132" s="12">
        <f t="shared" si="62"/>
        <v>153.44827586206898</v>
      </c>
    </row>
    <row r="133" spans="1:18" s="31" customFormat="1" ht="47.25" x14ac:dyDescent="0.2">
      <c r="A133" s="74" t="s">
        <v>39</v>
      </c>
      <c r="B133" s="74" t="s">
        <v>180</v>
      </c>
      <c r="C133" s="74" t="s">
        <v>165</v>
      </c>
      <c r="D133" s="14">
        <v>100886.3</v>
      </c>
      <c r="E133" s="14">
        <v>88735.2</v>
      </c>
      <c r="F133" s="14">
        <v>100676.6</v>
      </c>
      <c r="G133" s="14">
        <v>114324.8</v>
      </c>
      <c r="H133" s="14">
        <v>107000</v>
      </c>
      <c r="I133" s="37">
        <v>190962.6</v>
      </c>
      <c r="J133" s="37">
        <v>110000</v>
      </c>
      <c r="K133" s="37">
        <v>219988.9</v>
      </c>
      <c r="L133" s="37">
        <v>113000</v>
      </c>
      <c r="M133" s="48">
        <f t="shared" si="60"/>
        <v>178.46971962616823</v>
      </c>
      <c r="N133" s="56">
        <f t="shared" si="55"/>
        <v>1.9998990909090908</v>
      </c>
      <c r="O133" s="56">
        <f t="shared" si="56"/>
        <v>1.151999920403262</v>
      </c>
      <c r="P133" s="56">
        <f t="shared" si="57"/>
        <v>2.1805626730289442</v>
      </c>
      <c r="Q133" s="48">
        <f t="shared" si="61"/>
        <v>167.03514897904915</v>
      </c>
      <c r="R133" s="48">
        <f t="shared" si="62"/>
        <v>189.28496733451422</v>
      </c>
    </row>
    <row r="134" spans="1:18" s="31" customFormat="1" ht="23.25" customHeight="1" x14ac:dyDescent="0.2">
      <c r="A134" s="90" t="s">
        <v>42</v>
      </c>
      <c r="B134" s="90" t="s">
        <v>181</v>
      </c>
      <c r="C134" s="74" t="s">
        <v>182</v>
      </c>
      <c r="D134" s="14">
        <v>700300</v>
      </c>
      <c r="E134" s="14">
        <v>819300</v>
      </c>
      <c r="F134" s="14">
        <v>764700</v>
      </c>
      <c r="G134" s="14">
        <v>838008.7</v>
      </c>
      <c r="H134" s="14">
        <v>735500</v>
      </c>
      <c r="I134" s="37">
        <v>893100</v>
      </c>
      <c r="J134" s="14">
        <v>756100</v>
      </c>
      <c r="K134" s="37">
        <v>844173</v>
      </c>
      <c r="L134" s="14">
        <v>778809</v>
      </c>
      <c r="M134" s="12">
        <f t="shared" si="60"/>
        <v>121.42760027192385</v>
      </c>
      <c r="N134" s="56">
        <f t="shared" si="55"/>
        <v>1.1164832694088083</v>
      </c>
      <c r="O134" s="56">
        <f t="shared" si="56"/>
        <v>0.94521666106818947</v>
      </c>
      <c r="P134" s="56">
        <f t="shared" si="57"/>
        <v>1.2054448093674139</v>
      </c>
      <c r="Q134" s="12">
        <f t="shared" si="61"/>
        <v>106.57407256034455</v>
      </c>
      <c r="R134" s="12">
        <f t="shared" si="62"/>
        <v>127.53105811794944</v>
      </c>
    </row>
    <row r="135" spans="1:18" s="31" customFormat="1" ht="24" customHeight="1" x14ac:dyDescent="0.2">
      <c r="A135" s="90"/>
      <c r="B135" s="90"/>
      <c r="C135" s="74" t="s">
        <v>183</v>
      </c>
      <c r="D135" s="14">
        <v>36511.300000000003</v>
      </c>
      <c r="E135" s="14">
        <v>58157.4</v>
      </c>
      <c r="F135" s="14">
        <v>37429</v>
      </c>
      <c r="G135" s="14">
        <v>44308</v>
      </c>
      <c r="H135" s="14">
        <v>38177.699999999997</v>
      </c>
      <c r="I135" s="37">
        <v>47886.1</v>
      </c>
      <c r="J135" s="14">
        <v>39055.800000000003</v>
      </c>
      <c r="K135" s="37">
        <v>45327</v>
      </c>
      <c r="L135" s="14">
        <v>40032.199999999997</v>
      </c>
      <c r="M135" s="12">
        <f t="shared" si="60"/>
        <v>125.42950465847863</v>
      </c>
      <c r="N135" s="56">
        <f t="shared" si="55"/>
        <v>1.1605702610111686</v>
      </c>
      <c r="O135" s="56">
        <f t="shared" si="56"/>
        <v>0.9465586046890434</v>
      </c>
      <c r="P135" s="56">
        <f t="shared" si="57"/>
        <v>1.2414512767280266</v>
      </c>
      <c r="Q135" s="12">
        <f t="shared" si="61"/>
        <v>108.07551683668864</v>
      </c>
      <c r="R135" s="12">
        <f t="shared" si="62"/>
        <v>131.15419062043804</v>
      </c>
    </row>
    <row r="136" spans="1:18" s="31" customFormat="1" ht="47.25" x14ac:dyDescent="0.2">
      <c r="A136" s="74" t="s">
        <v>72</v>
      </c>
      <c r="B136" s="74" t="s">
        <v>184</v>
      </c>
      <c r="C136" s="74" t="s">
        <v>165</v>
      </c>
      <c r="D136" s="14">
        <v>3563</v>
      </c>
      <c r="E136" s="14">
        <v>3830.8</v>
      </c>
      <c r="F136" s="14">
        <v>4060</v>
      </c>
      <c r="G136" s="14">
        <v>3857</v>
      </c>
      <c r="H136" s="14">
        <v>4280</v>
      </c>
      <c r="I136" s="37">
        <v>3163.9</v>
      </c>
      <c r="J136" s="14">
        <v>4540</v>
      </c>
      <c r="K136" s="37">
        <v>3318.9</v>
      </c>
      <c r="L136" s="14">
        <v>4830</v>
      </c>
      <c r="M136" s="12">
        <f t="shared" si="60"/>
        <v>73.922897196261687</v>
      </c>
      <c r="N136" s="56">
        <f t="shared" si="55"/>
        <v>0.7310352422907489</v>
      </c>
      <c r="O136" s="56">
        <f t="shared" si="56"/>
        <v>1.0489901703593667</v>
      </c>
      <c r="P136" s="56">
        <f t="shared" si="57"/>
        <v>0.93149031714847041</v>
      </c>
      <c r="Q136" s="12">
        <f t="shared" si="61"/>
        <v>82.030075187969928</v>
      </c>
      <c r="R136" s="12">
        <f t="shared" si="62"/>
        <v>88.798765085602028</v>
      </c>
    </row>
    <row r="137" spans="1:18" s="31" customFormat="1" ht="78.75" x14ac:dyDescent="0.2">
      <c r="A137" s="74" t="s">
        <v>75</v>
      </c>
      <c r="B137" s="74" t="s">
        <v>185</v>
      </c>
      <c r="C137" s="74" t="s">
        <v>165</v>
      </c>
      <c r="D137" s="14">
        <v>12687.2</v>
      </c>
      <c r="E137" s="14">
        <v>11913.6</v>
      </c>
      <c r="F137" s="14">
        <v>21995</v>
      </c>
      <c r="G137" s="14">
        <v>12425.4</v>
      </c>
      <c r="H137" s="14">
        <v>10052</v>
      </c>
      <c r="I137" s="37">
        <v>11545</v>
      </c>
      <c r="J137" s="14">
        <v>11200</v>
      </c>
      <c r="K137" s="37">
        <v>12950.1</v>
      </c>
      <c r="L137" s="14">
        <v>12400</v>
      </c>
      <c r="M137" s="12">
        <f t="shared" si="60"/>
        <v>114.85276561878233</v>
      </c>
      <c r="N137" s="56">
        <f t="shared" si="55"/>
        <v>1.1562589285714286</v>
      </c>
      <c r="O137" s="56">
        <f t="shared" si="56"/>
        <v>1.1217063663923776</v>
      </c>
      <c r="P137" s="56">
        <f t="shared" si="57"/>
        <v>1.0207216722365848</v>
      </c>
      <c r="Q137" s="12">
        <f t="shared" si="61"/>
        <v>92.91451381846862</v>
      </c>
      <c r="R137" s="12">
        <f t="shared" si="62"/>
        <v>90.997225550160792</v>
      </c>
    </row>
    <row r="138" spans="1:18" s="31" customFormat="1" ht="15.75" customHeight="1" x14ac:dyDescent="0.2">
      <c r="A138" s="94" t="s">
        <v>186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6"/>
      <c r="Q138" s="12"/>
      <c r="R138" s="12"/>
    </row>
    <row r="139" spans="1:18" s="31" customFormat="1" ht="47.25" x14ac:dyDescent="0.25">
      <c r="A139" s="74" t="s">
        <v>9</v>
      </c>
      <c r="B139" s="4" t="s">
        <v>187</v>
      </c>
      <c r="C139" s="4" t="s">
        <v>122</v>
      </c>
      <c r="D139" s="14">
        <v>36482</v>
      </c>
      <c r="E139" s="19">
        <v>33739</v>
      </c>
      <c r="F139" s="14">
        <v>40845</v>
      </c>
      <c r="G139" s="14">
        <v>49985</v>
      </c>
      <c r="H139" s="14">
        <v>38500</v>
      </c>
      <c r="I139" s="37">
        <v>38477.5</v>
      </c>
      <c r="J139" s="14">
        <v>38300</v>
      </c>
      <c r="K139" s="37">
        <v>40530</v>
      </c>
      <c r="L139" s="14">
        <v>40200</v>
      </c>
      <c r="M139" s="12">
        <f t="shared" ref="M139" si="63">I139/H139*100</f>
        <v>99.941558441558442</v>
      </c>
      <c r="N139" s="56">
        <f t="shared" ref="N139:N141" si="64">K139/J139</f>
        <v>1.05822454308094</v>
      </c>
      <c r="O139" s="56">
        <f t="shared" ref="O139:O141" si="65">K139/I139</f>
        <v>1.0533428627119745</v>
      </c>
      <c r="P139" s="56">
        <f t="shared" ref="P139:P141" si="66">K139/D139</f>
        <v>1.1109588290115673</v>
      </c>
      <c r="Q139" s="12">
        <f t="shared" ref="Q139" si="67">I139/G139*100</f>
        <v>76.978093428028401</v>
      </c>
      <c r="R139" s="12">
        <f t="shared" ref="R139" si="68">I139/D139*100</f>
        <v>105.46982073351241</v>
      </c>
    </row>
    <row r="140" spans="1:18" s="31" customFormat="1" ht="47.25" x14ac:dyDescent="0.25">
      <c r="A140" s="74" t="s">
        <v>12</v>
      </c>
      <c r="B140" s="4" t="s">
        <v>188</v>
      </c>
      <c r="C140" s="74" t="s">
        <v>189</v>
      </c>
      <c r="D140" s="14">
        <v>849.4</v>
      </c>
      <c r="E140" s="14">
        <v>420.5</v>
      </c>
      <c r="F140" s="14">
        <v>440.2</v>
      </c>
      <c r="G140" s="14">
        <v>462.5</v>
      </c>
      <c r="H140" s="14">
        <v>15</v>
      </c>
      <c r="I140" s="37">
        <v>297.89999999999998</v>
      </c>
      <c r="J140" s="14">
        <v>15</v>
      </c>
      <c r="K140" s="37">
        <v>291.476</v>
      </c>
      <c r="L140" s="14">
        <v>16</v>
      </c>
      <c r="M140" s="12">
        <f t="shared" ref="M140:M141" si="69">I140/H140*100</f>
        <v>1986</v>
      </c>
      <c r="N140" s="56">
        <f t="shared" si="64"/>
        <v>19.431733333333334</v>
      </c>
      <c r="O140" s="56">
        <f t="shared" si="65"/>
        <v>0.97843571668345086</v>
      </c>
      <c r="P140" s="56">
        <f t="shared" si="66"/>
        <v>0.34315516835413234</v>
      </c>
      <c r="Q140" s="12">
        <f t="shared" ref="Q140:Q141" si="70">I140/G140*100</f>
        <v>64.410810810810801</v>
      </c>
      <c r="R140" s="12">
        <f t="shared" ref="R140:R141" si="71">I140/D140*100</f>
        <v>35.071815399105247</v>
      </c>
    </row>
    <row r="141" spans="1:18" s="31" customFormat="1" ht="31.5" x14ac:dyDescent="0.2">
      <c r="A141" s="74" t="s">
        <v>15</v>
      </c>
      <c r="B141" s="74" t="s">
        <v>190</v>
      </c>
      <c r="C141" s="74" t="s">
        <v>189</v>
      </c>
      <c r="D141" s="14">
        <v>0.11899999999999999</v>
      </c>
      <c r="E141" s="20">
        <f>E139/314700</f>
        <v>0.10721004130918335</v>
      </c>
      <c r="F141" s="14">
        <v>0.13200000000000001</v>
      </c>
      <c r="G141" s="22">
        <f>G139/318739</f>
        <v>0.15682109813985737</v>
      </c>
      <c r="H141" s="14">
        <v>0.11700000000000001</v>
      </c>
      <c r="I141" s="37">
        <v>0.11899999999999999</v>
      </c>
      <c r="J141" s="14">
        <v>0.122</v>
      </c>
      <c r="K141" s="37">
        <v>0.121</v>
      </c>
      <c r="L141" s="14">
        <v>0.127</v>
      </c>
      <c r="M141" s="12">
        <f t="shared" si="69"/>
        <v>101.7094017094017</v>
      </c>
      <c r="N141" s="56">
        <f t="shared" si="64"/>
        <v>0.99180327868852458</v>
      </c>
      <c r="O141" s="56">
        <f t="shared" si="65"/>
        <v>1.0168067226890756</v>
      </c>
      <c r="P141" s="56">
        <f t="shared" si="66"/>
        <v>1.0168067226890756</v>
      </c>
      <c r="Q141" s="12">
        <f t="shared" si="70"/>
        <v>75.882646794038209</v>
      </c>
      <c r="R141" s="12">
        <f t="shared" si="71"/>
        <v>100</v>
      </c>
    </row>
    <row r="142" spans="1:18" s="31" customFormat="1" ht="15.75" customHeight="1" x14ac:dyDescent="0.2">
      <c r="A142" s="94" t="s">
        <v>191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6"/>
      <c r="Q142" s="12"/>
      <c r="R142" s="12"/>
    </row>
    <row r="143" spans="1:18" s="31" customFormat="1" ht="31.5" x14ac:dyDescent="0.2">
      <c r="A143" s="74" t="s">
        <v>9</v>
      </c>
      <c r="B143" s="74" t="s">
        <v>192</v>
      </c>
      <c r="C143" s="34" t="s">
        <v>48</v>
      </c>
      <c r="D143" s="14">
        <v>16549</v>
      </c>
      <c r="E143" s="14">
        <v>15295</v>
      </c>
      <c r="F143" s="14">
        <v>15847</v>
      </c>
      <c r="G143" s="14">
        <v>15960</v>
      </c>
      <c r="H143" s="14">
        <v>15891</v>
      </c>
      <c r="I143" s="37">
        <v>15523</v>
      </c>
      <c r="J143" s="14">
        <v>16231</v>
      </c>
      <c r="K143" s="51">
        <v>15990</v>
      </c>
      <c r="L143" s="11">
        <v>16593</v>
      </c>
      <c r="M143" s="12">
        <f t="shared" ref="M143" si="72">I143/H143*100</f>
        <v>97.684223774463533</v>
      </c>
      <c r="N143" s="56">
        <f t="shared" ref="N143:N145" si="73">K143/J143</f>
        <v>0.98515186987862735</v>
      </c>
      <c r="O143" s="56">
        <f t="shared" ref="O143:O145" si="74">K143/I143</f>
        <v>1.0300843909038202</v>
      </c>
      <c r="P143" s="56">
        <f t="shared" ref="P143:P145" si="75">K143/D143</f>
        <v>0.96622152395915162</v>
      </c>
      <c r="Q143" s="12">
        <f t="shared" ref="Q143" si="76">I143/G143*100</f>
        <v>97.261904761904759</v>
      </c>
      <c r="R143" s="12">
        <f t="shared" ref="R143" si="77">I143/D143*100</f>
        <v>93.800229621125141</v>
      </c>
    </row>
    <row r="144" spans="1:18" s="31" customFormat="1" ht="31.5" x14ac:dyDescent="0.2">
      <c r="A144" s="74" t="s">
        <v>12</v>
      </c>
      <c r="B144" s="74" t="s">
        <v>193</v>
      </c>
      <c r="C144" s="34" t="s">
        <v>50</v>
      </c>
      <c r="D144" s="14">
        <v>49993</v>
      </c>
      <c r="E144" s="14">
        <v>48828</v>
      </c>
      <c r="F144" s="14">
        <v>51023</v>
      </c>
      <c r="G144" s="14">
        <v>47783</v>
      </c>
      <c r="H144" s="14">
        <v>51631</v>
      </c>
      <c r="I144" s="37">
        <v>47830</v>
      </c>
      <c r="J144" s="14">
        <v>52018</v>
      </c>
      <c r="K144" s="51">
        <v>45443</v>
      </c>
      <c r="L144" s="11">
        <v>52734</v>
      </c>
      <c r="M144" s="12">
        <f t="shared" ref="M144:M145" si="78">I144/H144*100</f>
        <v>92.638143750847362</v>
      </c>
      <c r="N144" s="56">
        <f t="shared" si="73"/>
        <v>0.87360144565342768</v>
      </c>
      <c r="O144" s="56">
        <f t="shared" si="74"/>
        <v>0.95009408321137356</v>
      </c>
      <c r="P144" s="56">
        <f t="shared" si="75"/>
        <v>0.90898725821615023</v>
      </c>
      <c r="Q144" s="12">
        <f t="shared" ref="Q144:Q145" si="79">I144/G144*100</f>
        <v>100.09836134189985</v>
      </c>
      <c r="R144" s="12">
        <f t="shared" ref="R144:R145" si="80">I144/D144*100</f>
        <v>95.673394275198532</v>
      </c>
    </row>
    <row r="145" spans="1:18" s="31" customFormat="1" ht="110.25" x14ac:dyDescent="0.2">
      <c r="A145" s="74" t="s">
        <v>15</v>
      </c>
      <c r="B145" s="74" t="s">
        <v>194</v>
      </c>
      <c r="C145" s="34" t="s">
        <v>195</v>
      </c>
      <c r="D145" s="14">
        <v>7102.7</v>
      </c>
      <c r="E145" s="14">
        <v>4362.5</v>
      </c>
      <c r="F145" s="14">
        <v>892.91</v>
      </c>
      <c r="G145" s="14">
        <v>439</v>
      </c>
      <c r="H145" s="14">
        <v>956.52</v>
      </c>
      <c r="I145" s="37">
        <v>529.29999999999995</v>
      </c>
      <c r="J145" s="14">
        <v>1011.64</v>
      </c>
      <c r="K145" s="11">
        <v>6446.8</v>
      </c>
      <c r="L145" s="11">
        <v>1030.56</v>
      </c>
      <c r="M145" s="12">
        <f t="shared" si="78"/>
        <v>55.33600970183582</v>
      </c>
      <c r="N145" s="56">
        <f t="shared" si="73"/>
        <v>6.372622672096794</v>
      </c>
      <c r="O145" s="56">
        <f t="shared" si="74"/>
        <v>12.17986019270735</v>
      </c>
      <c r="P145" s="56">
        <f t="shared" si="75"/>
        <v>0.90765483548509729</v>
      </c>
      <c r="Q145" s="12">
        <f t="shared" si="79"/>
        <v>120.56947608200454</v>
      </c>
      <c r="R145" s="12">
        <f t="shared" si="80"/>
        <v>7.4520956819237743</v>
      </c>
    </row>
    <row r="146" spans="1:18" s="31" customFormat="1" ht="15.75" customHeight="1" x14ac:dyDescent="0.2">
      <c r="A146" s="94" t="s">
        <v>196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6"/>
      <c r="Q146" s="12"/>
      <c r="R146" s="12"/>
    </row>
    <row r="147" spans="1:18" s="31" customFormat="1" ht="63" x14ac:dyDescent="0.2">
      <c r="A147" s="74" t="s">
        <v>9</v>
      </c>
      <c r="B147" s="74" t="s">
        <v>197</v>
      </c>
      <c r="C147" s="74" t="s">
        <v>41</v>
      </c>
      <c r="D147" s="14">
        <v>74</v>
      </c>
      <c r="E147" s="14">
        <v>79</v>
      </c>
      <c r="F147" s="14">
        <v>82</v>
      </c>
      <c r="G147" s="14">
        <v>85</v>
      </c>
      <c r="H147" s="14">
        <v>84</v>
      </c>
      <c r="I147" s="37">
        <v>85</v>
      </c>
      <c r="J147" s="14">
        <v>86</v>
      </c>
      <c r="K147" s="51">
        <v>95</v>
      </c>
      <c r="L147" s="11">
        <v>90</v>
      </c>
      <c r="M147" s="12">
        <f t="shared" ref="M147" si="81">I147/H147*100</f>
        <v>101.19047619047619</v>
      </c>
      <c r="N147" s="56">
        <f t="shared" ref="N147:N153" si="82">K147/J147</f>
        <v>1.1046511627906976</v>
      </c>
      <c r="O147" s="56">
        <f t="shared" ref="O147:O153" si="83">K147/I147</f>
        <v>1.1176470588235294</v>
      </c>
      <c r="P147" s="56">
        <f t="shared" ref="P147:P153" si="84">K147/D147</f>
        <v>1.2837837837837838</v>
      </c>
      <c r="Q147" s="12">
        <f t="shared" ref="Q147" si="85">I147/G147*100</f>
        <v>100</v>
      </c>
      <c r="R147" s="12">
        <f t="shared" ref="R147" si="86">I147/D147*100</f>
        <v>114.86486486486487</v>
      </c>
    </row>
    <row r="148" spans="1:18" s="31" customFormat="1" ht="114" customHeight="1" x14ac:dyDescent="0.2">
      <c r="A148" s="74" t="s">
        <v>12</v>
      </c>
      <c r="B148" s="74" t="s">
        <v>198</v>
      </c>
      <c r="C148" s="74" t="s">
        <v>41</v>
      </c>
      <c r="D148" s="14">
        <v>52.7</v>
      </c>
      <c r="E148" s="14">
        <v>51.4</v>
      </c>
      <c r="F148" s="14">
        <v>90</v>
      </c>
      <c r="G148" s="14">
        <v>95</v>
      </c>
      <c r="H148" s="14">
        <v>90</v>
      </c>
      <c r="I148" s="37">
        <v>95</v>
      </c>
      <c r="J148" s="14">
        <v>90</v>
      </c>
      <c r="K148" s="51">
        <v>100</v>
      </c>
      <c r="L148" s="11">
        <v>90</v>
      </c>
      <c r="M148" s="12">
        <f t="shared" ref="M148:M153" si="87">I148/H148*100</f>
        <v>105.55555555555556</v>
      </c>
      <c r="N148" s="56">
        <f t="shared" si="82"/>
        <v>1.1111111111111112</v>
      </c>
      <c r="O148" s="56">
        <f t="shared" si="83"/>
        <v>1.0526315789473684</v>
      </c>
      <c r="P148" s="56">
        <f t="shared" si="84"/>
        <v>1.8975332068311195</v>
      </c>
      <c r="Q148" s="12">
        <f t="shared" ref="Q148:Q153" si="88">I148/G148*100</f>
        <v>100</v>
      </c>
      <c r="R148" s="12">
        <f t="shared" ref="R148:R153" si="89">I148/D148*100</f>
        <v>180.26565464895634</v>
      </c>
    </row>
    <row r="149" spans="1:18" s="31" customFormat="1" ht="63" x14ac:dyDescent="0.2">
      <c r="A149" s="74" t="s">
        <v>15</v>
      </c>
      <c r="B149" s="74" t="s">
        <v>199</v>
      </c>
      <c r="C149" s="74" t="s">
        <v>41</v>
      </c>
      <c r="D149" s="14">
        <v>3</v>
      </c>
      <c r="E149" s="14">
        <v>5</v>
      </c>
      <c r="F149" s="14">
        <v>10</v>
      </c>
      <c r="G149" s="14">
        <v>12</v>
      </c>
      <c r="H149" s="14">
        <v>25</v>
      </c>
      <c r="I149" s="37">
        <v>12</v>
      </c>
      <c r="J149" s="14">
        <v>30</v>
      </c>
      <c r="K149" s="51">
        <v>12</v>
      </c>
      <c r="L149" s="11">
        <v>40</v>
      </c>
      <c r="M149" s="12">
        <f t="shared" si="87"/>
        <v>48</v>
      </c>
      <c r="N149" s="56">
        <f t="shared" si="82"/>
        <v>0.4</v>
      </c>
      <c r="O149" s="56">
        <f t="shared" si="83"/>
        <v>1</v>
      </c>
      <c r="P149" s="56">
        <f t="shared" si="84"/>
        <v>4</v>
      </c>
      <c r="Q149" s="12">
        <f t="shared" si="88"/>
        <v>100</v>
      </c>
      <c r="R149" s="12">
        <f t="shared" si="89"/>
        <v>400</v>
      </c>
    </row>
    <row r="150" spans="1:18" s="31" customFormat="1" ht="112.5" customHeight="1" x14ac:dyDescent="0.2">
      <c r="A150" s="74" t="s">
        <v>18</v>
      </c>
      <c r="B150" s="74" t="s">
        <v>200</v>
      </c>
      <c r="C150" s="74" t="s">
        <v>48</v>
      </c>
      <c r="D150" s="14">
        <v>681</v>
      </c>
      <c r="E150" s="14">
        <v>845</v>
      </c>
      <c r="F150" s="14">
        <v>1525</v>
      </c>
      <c r="G150" s="14">
        <v>2013</v>
      </c>
      <c r="H150" s="14">
        <v>2890</v>
      </c>
      <c r="I150" s="37">
        <v>3746</v>
      </c>
      <c r="J150" s="14">
        <v>3300</v>
      </c>
      <c r="K150" s="51">
        <v>1916</v>
      </c>
      <c r="L150" s="11">
        <v>3700</v>
      </c>
      <c r="M150" s="12">
        <f t="shared" si="87"/>
        <v>129.61937716262977</v>
      </c>
      <c r="N150" s="56">
        <f t="shared" si="82"/>
        <v>0.58060606060606057</v>
      </c>
      <c r="O150" s="56">
        <f t="shared" si="83"/>
        <v>0.5114789108382275</v>
      </c>
      <c r="P150" s="56">
        <f t="shared" si="84"/>
        <v>2.8135095447870779</v>
      </c>
      <c r="Q150" s="12">
        <f t="shared" si="88"/>
        <v>186.09041231992052</v>
      </c>
      <c r="R150" s="12">
        <f t="shared" si="89"/>
        <v>550.07342143906021</v>
      </c>
    </row>
    <row r="151" spans="1:18" s="31" customFormat="1" ht="63" x14ac:dyDescent="0.2">
      <c r="A151" s="74" t="s">
        <v>21</v>
      </c>
      <c r="B151" s="74" t="s">
        <v>201</v>
      </c>
      <c r="C151" s="74" t="s">
        <v>202</v>
      </c>
      <c r="D151" s="14">
        <v>31</v>
      </c>
      <c r="E151" s="14">
        <v>19</v>
      </c>
      <c r="F151" s="14">
        <v>15</v>
      </c>
      <c r="G151" s="14">
        <v>15</v>
      </c>
      <c r="H151" s="14">
        <v>15</v>
      </c>
      <c r="I151" s="37">
        <v>10</v>
      </c>
      <c r="J151" s="14">
        <v>15</v>
      </c>
      <c r="K151" s="51">
        <v>15</v>
      </c>
      <c r="L151" s="11">
        <v>15</v>
      </c>
      <c r="M151" s="12">
        <f t="shared" si="87"/>
        <v>66.666666666666657</v>
      </c>
      <c r="N151" s="56">
        <f t="shared" si="82"/>
        <v>1</v>
      </c>
      <c r="O151" s="56">
        <f t="shared" si="83"/>
        <v>1.5</v>
      </c>
      <c r="P151" s="56">
        <f t="shared" si="84"/>
        <v>0.4838709677419355</v>
      </c>
      <c r="Q151" s="12">
        <f t="shared" si="88"/>
        <v>66.666666666666657</v>
      </c>
      <c r="R151" s="12">
        <f t="shared" si="89"/>
        <v>32.258064516129032</v>
      </c>
    </row>
    <row r="152" spans="1:18" s="31" customFormat="1" ht="67.5" customHeight="1" x14ac:dyDescent="0.2">
      <c r="A152" s="74" t="s">
        <v>24</v>
      </c>
      <c r="B152" s="74" t="s">
        <v>203</v>
      </c>
      <c r="C152" s="74" t="s">
        <v>48</v>
      </c>
      <c r="D152" s="14">
        <v>1</v>
      </c>
      <c r="E152" s="14">
        <v>1</v>
      </c>
      <c r="F152" s="14">
        <v>3</v>
      </c>
      <c r="G152" s="14">
        <v>2</v>
      </c>
      <c r="H152" s="14">
        <v>4</v>
      </c>
      <c r="I152" s="37">
        <v>1</v>
      </c>
      <c r="J152" s="14">
        <v>4</v>
      </c>
      <c r="K152" s="51">
        <v>2</v>
      </c>
      <c r="L152" s="11">
        <v>4</v>
      </c>
      <c r="M152" s="12">
        <f t="shared" si="87"/>
        <v>25</v>
      </c>
      <c r="N152" s="56">
        <f t="shared" si="82"/>
        <v>0.5</v>
      </c>
      <c r="O152" s="56">
        <f t="shared" si="83"/>
        <v>2</v>
      </c>
      <c r="P152" s="56">
        <f t="shared" si="84"/>
        <v>2</v>
      </c>
      <c r="Q152" s="12">
        <f t="shared" si="88"/>
        <v>50</v>
      </c>
      <c r="R152" s="12">
        <f t="shared" si="89"/>
        <v>100</v>
      </c>
    </row>
    <row r="153" spans="1:18" s="31" customFormat="1" ht="78.75" x14ac:dyDescent="0.2">
      <c r="A153" s="74" t="s">
        <v>25</v>
      </c>
      <c r="B153" s="74" t="s">
        <v>204</v>
      </c>
      <c r="C153" s="74" t="s">
        <v>48</v>
      </c>
      <c r="D153" s="14">
        <v>1</v>
      </c>
      <c r="E153" s="14">
        <v>2</v>
      </c>
      <c r="F153" s="14">
        <v>1</v>
      </c>
      <c r="G153" s="14">
        <v>2</v>
      </c>
      <c r="H153" s="14">
        <v>1</v>
      </c>
      <c r="I153" s="37">
        <v>7</v>
      </c>
      <c r="J153" s="14">
        <v>1</v>
      </c>
      <c r="K153" s="51">
        <v>7</v>
      </c>
      <c r="L153" s="11">
        <v>1</v>
      </c>
      <c r="M153" s="12">
        <f t="shared" si="87"/>
        <v>700</v>
      </c>
      <c r="N153" s="56">
        <f t="shared" si="82"/>
        <v>7</v>
      </c>
      <c r="O153" s="56">
        <f t="shared" si="83"/>
        <v>1</v>
      </c>
      <c r="P153" s="56">
        <f t="shared" si="84"/>
        <v>7</v>
      </c>
      <c r="Q153" s="12">
        <f t="shared" si="88"/>
        <v>350</v>
      </c>
      <c r="R153" s="12">
        <f t="shared" si="89"/>
        <v>700</v>
      </c>
    </row>
    <row r="154" spans="1:18" s="31" customFormat="1" ht="15.75" customHeight="1" x14ac:dyDescent="0.2">
      <c r="A154" s="109" t="s">
        <v>205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10"/>
    </row>
    <row r="155" spans="1:18" s="31" customFormat="1" ht="47.25" x14ac:dyDescent="0.2">
      <c r="A155" s="74" t="s">
        <v>9</v>
      </c>
      <c r="B155" s="9" t="s">
        <v>206</v>
      </c>
      <c r="C155" s="111" t="s">
        <v>207</v>
      </c>
      <c r="D155" s="14">
        <v>3.1</v>
      </c>
      <c r="E155" s="14">
        <v>3</v>
      </c>
      <c r="F155" s="14">
        <v>3.3</v>
      </c>
      <c r="G155" s="14">
        <v>2.9</v>
      </c>
      <c r="H155" s="14">
        <v>3.5</v>
      </c>
      <c r="I155" s="37">
        <v>2.8</v>
      </c>
      <c r="J155" s="14">
        <v>3.6</v>
      </c>
      <c r="K155" s="51">
        <v>3.9</v>
      </c>
      <c r="L155" s="11">
        <v>3.8</v>
      </c>
      <c r="M155" s="12">
        <f t="shared" ref="M155:M160" si="90">I155/H155*100</f>
        <v>80</v>
      </c>
      <c r="N155" s="56">
        <f t="shared" ref="N155:N160" si="91">K155/J155</f>
        <v>1.0833333333333333</v>
      </c>
      <c r="O155" s="56">
        <f t="shared" ref="O155:O160" si="92">K155/I155</f>
        <v>1.392857142857143</v>
      </c>
      <c r="P155" s="56">
        <f t="shared" ref="P155:P160" si="93">K155/D155</f>
        <v>1.2580645161290323</v>
      </c>
      <c r="Q155" s="12">
        <f t="shared" ref="Q155:Q160" si="94">I155/G155*100</f>
        <v>96.551724137931032</v>
      </c>
      <c r="R155" s="12">
        <f t="shared" ref="R155:R160" si="95">I155/D155*100</f>
        <v>90.322580645161281</v>
      </c>
    </row>
    <row r="156" spans="1:18" s="31" customFormat="1" ht="31.5" x14ac:dyDescent="0.25">
      <c r="A156" s="74" t="s">
        <v>12</v>
      </c>
      <c r="B156" s="113" t="s">
        <v>208</v>
      </c>
      <c r="C156" s="112" t="s">
        <v>209</v>
      </c>
      <c r="D156" s="14">
        <v>298</v>
      </c>
      <c r="E156" s="14">
        <v>439</v>
      </c>
      <c r="F156" s="21">
        <v>371</v>
      </c>
      <c r="G156" s="21">
        <v>470.4</v>
      </c>
      <c r="H156" s="14">
        <v>391</v>
      </c>
      <c r="I156" s="37">
        <v>480</v>
      </c>
      <c r="J156" s="21">
        <v>400</v>
      </c>
      <c r="K156" s="72">
        <v>596.20000000000005</v>
      </c>
      <c r="L156" s="11">
        <v>420</v>
      </c>
      <c r="M156" s="12">
        <f t="shared" si="90"/>
        <v>122.76214833759592</v>
      </c>
      <c r="N156" s="56">
        <f t="shared" si="91"/>
        <v>1.4905000000000002</v>
      </c>
      <c r="O156" s="56">
        <f t="shared" si="92"/>
        <v>1.2420833333333334</v>
      </c>
      <c r="P156" s="56">
        <f t="shared" si="93"/>
        <v>2.0006711409395974</v>
      </c>
      <c r="Q156" s="48">
        <f t="shared" si="94"/>
        <v>102.04081632653062</v>
      </c>
      <c r="R156" s="48">
        <f t="shared" si="95"/>
        <v>161.07382550335569</v>
      </c>
    </row>
    <row r="157" spans="1:18" s="31" customFormat="1" ht="63" x14ac:dyDescent="0.2">
      <c r="A157" s="74" t="s">
        <v>15</v>
      </c>
      <c r="B157" s="9" t="s">
        <v>210</v>
      </c>
      <c r="C157" s="111" t="s">
        <v>211</v>
      </c>
      <c r="D157" s="14">
        <v>47</v>
      </c>
      <c r="E157" s="14">
        <v>59.4</v>
      </c>
      <c r="F157" s="14">
        <v>49</v>
      </c>
      <c r="G157" s="14">
        <v>36.799999999999997</v>
      </c>
      <c r="H157" s="14">
        <v>51</v>
      </c>
      <c r="I157" s="37">
        <v>64.5</v>
      </c>
      <c r="J157" s="14">
        <v>52</v>
      </c>
      <c r="K157" s="51">
        <v>27.4</v>
      </c>
      <c r="L157" s="11">
        <v>54</v>
      </c>
      <c r="M157" s="12">
        <f t="shared" si="90"/>
        <v>126.47058823529412</v>
      </c>
      <c r="N157" s="56">
        <f t="shared" si="91"/>
        <v>0.52692307692307694</v>
      </c>
      <c r="O157" s="56">
        <f t="shared" si="92"/>
        <v>0.42480620155038756</v>
      </c>
      <c r="P157" s="56">
        <f t="shared" si="93"/>
        <v>0.58297872340425527</v>
      </c>
      <c r="Q157" s="48">
        <f t="shared" si="94"/>
        <v>175.27173913043478</v>
      </c>
      <c r="R157" s="48">
        <f t="shared" si="95"/>
        <v>137.2340425531915</v>
      </c>
    </row>
    <row r="158" spans="1:18" s="31" customFormat="1" ht="15.75" x14ac:dyDescent="0.2">
      <c r="A158" s="74" t="s">
        <v>18</v>
      </c>
      <c r="B158" s="9" t="s">
        <v>212</v>
      </c>
      <c r="C158" s="111" t="s">
        <v>211</v>
      </c>
      <c r="D158" s="14">
        <v>9.9</v>
      </c>
      <c r="E158" s="14">
        <v>11.4</v>
      </c>
      <c r="F158" s="14">
        <v>10.55</v>
      </c>
      <c r="G158" s="14">
        <v>7.7</v>
      </c>
      <c r="H158" s="14">
        <v>10.8</v>
      </c>
      <c r="I158" s="37">
        <v>7.3</v>
      </c>
      <c r="J158" s="14">
        <v>11</v>
      </c>
      <c r="K158" s="51">
        <v>6.3</v>
      </c>
      <c r="L158" s="11">
        <v>11.25</v>
      </c>
      <c r="M158" s="12">
        <f t="shared" si="90"/>
        <v>67.592592592592581</v>
      </c>
      <c r="N158" s="56">
        <f t="shared" si="91"/>
        <v>0.57272727272727275</v>
      </c>
      <c r="O158" s="56">
        <f t="shared" si="92"/>
        <v>0.86301369863013699</v>
      </c>
      <c r="P158" s="56">
        <f t="shared" si="93"/>
        <v>0.63636363636363635</v>
      </c>
      <c r="Q158" s="12">
        <f t="shared" si="94"/>
        <v>94.805194805194802</v>
      </c>
      <c r="R158" s="12">
        <f t="shared" si="95"/>
        <v>73.73737373737373</v>
      </c>
    </row>
    <row r="159" spans="1:18" s="31" customFormat="1" ht="15.75" x14ac:dyDescent="0.2">
      <c r="A159" s="74" t="s">
        <v>21</v>
      </c>
      <c r="B159" s="9" t="s">
        <v>213</v>
      </c>
      <c r="C159" s="111" t="s">
        <v>214</v>
      </c>
      <c r="D159" s="14">
        <v>1.1000000000000001</v>
      </c>
      <c r="E159" s="14">
        <v>2.2999999999999998</v>
      </c>
      <c r="F159" s="14">
        <v>1.27</v>
      </c>
      <c r="G159" s="14">
        <v>2.306</v>
      </c>
      <c r="H159" s="14">
        <v>1.37</v>
      </c>
      <c r="I159" s="37">
        <v>1.4</v>
      </c>
      <c r="J159" s="14">
        <v>1.5</v>
      </c>
      <c r="K159" s="51">
        <v>1.7</v>
      </c>
      <c r="L159" s="11">
        <v>1.6</v>
      </c>
      <c r="M159" s="12">
        <f t="shared" si="90"/>
        <v>102.1897810218978</v>
      </c>
      <c r="N159" s="56">
        <f t="shared" si="91"/>
        <v>1.1333333333333333</v>
      </c>
      <c r="O159" s="56">
        <f t="shared" si="92"/>
        <v>1.2142857142857144</v>
      </c>
      <c r="P159" s="56">
        <f t="shared" si="93"/>
        <v>1.5454545454545452</v>
      </c>
      <c r="Q159" s="12">
        <f t="shared" si="94"/>
        <v>60.711188204683431</v>
      </c>
      <c r="R159" s="12">
        <f t="shared" si="95"/>
        <v>127.27272727272725</v>
      </c>
    </row>
    <row r="160" spans="1:18" s="31" customFormat="1" ht="31.5" x14ac:dyDescent="0.2">
      <c r="A160" s="74" t="s">
        <v>24</v>
      </c>
      <c r="B160" s="9" t="s">
        <v>215</v>
      </c>
      <c r="C160" s="111" t="s">
        <v>211</v>
      </c>
      <c r="D160" s="14">
        <v>1.7</v>
      </c>
      <c r="E160" s="14">
        <v>1.9</v>
      </c>
      <c r="F160" s="14">
        <v>2</v>
      </c>
      <c r="G160" s="14">
        <v>3.867</v>
      </c>
      <c r="H160" s="14">
        <v>2</v>
      </c>
      <c r="I160" s="37">
        <v>1.9</v>
      </c>
      <c r="J160" s="14">
        <v>2</v>
      </c>
      <c r="K160" s="51">
        <v>1.2</v>
      </c>
      <c r="L160" s="11">
        <v>2</v>
      </c>
      <c r="M160" s="12">
        <f t="shared" si="90"/>
        <v>95</v>
      </c>
      <c r="N160" s="56">
        <f t="shared" si="91"/>
        <v>0.6</v>
      </c>
      <c r="O160" s="56">
        <f t="shared" si="92"/>
        <v>0.63157894736842102</v>
      </c>
      <c r="P160" s="56">
        <f t="shared" si="93"/>
        <v>0.70588235294117652</v>
      </c>
      <c r="Q160" s="12">
        <f t="shared" si="94"/>
        <v>49.133695371088699</v>
      </c>
      <c r="R160" s="12">
        <f t="shared" si="95"/>
        <v>111.76470588235294</v>
      </c>
    </row>
    <row r="161" spans="1:18" ht="15.75" customHeight="1" x14ac:dyDescent="0.2">
      <c r="A161" s="114" t="s">
        <v>216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6"/>
    </row>
    <row r="162" spans="1:18" s="31" customFormat="1" ht="31.5" x14ac:dyDescent="0.2">
      <c r="A162" s="74" t="s">
        <v>9</v>
      </c>
      <c r="B162" s="9" t="s">
        <v>217</v>
      </c>
      <c r="C162" s="10" t="s">
        <v>189</v>
      </c>
      <c r="D162" s="14">
        <v>693.7</v>
      </c>
      <c r="E162" s="14">
        <v>706.2</v>
      </c>
      <c r="F162" s="14">
        <v>780</v>
      </c>
      <c r="G162" s="14">
        <v>450.05</v>
      </c>
      <c r="H162" s="14">
        <v>830</v>
      </c>
      <c r="I162" s="37">
        <v>556.5</v>
      </c>
      <c r="J162" s="14">
        <v>890</v>
      </c>
      <c r="K162" s="51">
        <v>574.29999999999995</v>
      </c>
      <c r="L162" s="11">
        <v>950</v>
      </c>
      <c r="M162" s="12">
        <f t="shared" ref="M162" si="96">I162/H162*100</f>
        <v>67.048192771084331</v>
      </c>
      <c r="N162" s="56">
        <f t="shared" ref="N162:N164" si="97">K162/J162</f>
        <v>0.6452808988764045</v>
      </c>
      <c r="O162" s="56">
        <f t="shared" ref="O162:O164" si="98">K162/I162</f>
        <v>1.0319856244384547</v>
      </c>
      <c r="P162" s="56">
        <f t="shared" ref="P162:P164" si="99">K162/D162</f>
        <v>0.82787948680986001</v>
      </c>
      <c r="Q162" s="12">
        <f t="shared" ref="Q162" si="100">I162/G162*100</f>
        <v>123.65292745250527</v>
      </c>
      <c r="R162" s="12">
        <f t="shared" ref="R162" si="101">I162/D162*100</f>
        <v>80.221997981836523</v>
      </c>
    </row>
    <row r="163" spans="1:18" s="31" customFormat="1" ht="47.25" x14ac:dyDescent="0.2">
      <c r="A163" s="74" t="s">
        <v>12</v>
      </c>
      <c r="B163" s="9" t="s">
        <v>218</v>
      </c>
      <c r="C163" s="10" t="s">
        <v>211</v>
      </c>
      <c r="D163" s="14">
        <v>434.1</v>
      </c>
      <c r="E163" s="14">
        <v>422.5</v>
      </c>
      <c r="F163" s="14">
        <v>484</v>
      </c>
      <c r="G163" s="14">
        <v>319.39999999999998</v>
      </c>
      <c r="H163" s="14">
        <v>524</v>
      </c>
      <c r="I163" s="37">
        <v>264.3</v>
      </c>
      <c r="J163" s="14">
        <v>574</v>
      </c>
      <c r="K163" s="51">
        <v>181.2</v>
      </c>
      <c r="L163" s="11">
        <v>634</v>
      </c>
      <c r="M163" s="12">
        <f t="shared" ref="M163:M164" si="102">I163/H163*100</f>
        <v>50.438931297709921</v>
      </c>
      <c r="N163" s="56">
        <f t="shared" si="97"/>
        <v>0.31567944250871077</v>
      </c>
      <c r="O163" s="56">
        <f t="shared" si="98"/>
        <v>0.68558456299659476</v>
      </c>
      <c r="P163" s="56">
        <f t="shared" si="99"/>
        <v>0.41741534208707665</v>
      </c>
      <c r="Q163" s="12">
        <f t="shared" ref="Q163:Q164" si="103">I163/G163*100</f>
        <v>82.748904195366322</v>
      </c>
      <c r="R163" s="12">
        <f t="shared" ref="R163:R164" si="104">I163/D163*100</f>
        <v>60.884588804422947</v>
      </c>
    </row>
    <row r="164" spans="1:18" s="31" customFormat="1" ht="47.25" x14ac:dyDescent="0.2">
      <c r="A164" s="74" t="s">
        <v>15</v>
      </c>
      <c r="B164" s="9" t="s">
        <v>219</v>
      </c>
      <c r="C164" s="10" t="s">
        <v>41</v>
      </c>
      <c r="D164" s="14">
        <v>62.5</v>
      </c>
      <c r="E164" s="14">
        <v>59.8</v>
      </c>
      <c r="F164" s="14">
        <v>62.5</v>
      </c>
      <c r="G164" s="14">
        <v>71</v>
      </c>
      <c r="H164" s="14">
        <v>62.5</v>
      </c>
      <c r="I164" s="37">
        <v>47.5</v>
      </c>
      <c r="J164" s="14">
        <v>62.5</v>
      </c>
      <c r="K164" s="51">
        <v>31.5</v>
      </c>
      <c r="L164" s="11">
        <v>62.5</v>
      </c>
      <c r="M164" s="12">
        <f t="shared" si="102"/>
        <v>76</v>
      </c>
      <c r="N164" s="56">
        <f t="shared" si="97"/>
        <v>0.504</v>
      </c>
      <c r="O164" s="56">
        <f t="shared" si="98"/>
        <v>0.66315789473684206</v>
      </c>
      <c r="P164" s="56">
        <f t="shared" si="99"/>
        <v>0.504</v>
      </c>
      <c r="Q164" s="12">
        <f t="shared" si="103"/>
        <v>66.901408450704224</v>
      </c>
      <c r="R164" s="12">
        <f t="shared" si="104"/>
        <v>76</v>
      </c>
    </row>
    <row r="165" spans="1:18" s="31" customFormat="1" ht="15.75" customHeight="1" x14ac:dyDescent="0.2">
      <c r="A165" s="114" t="s">
        <v>220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6"/>
    </row>
    <row r="166" spans="1:18" s="31" customFormat="1" ht="94.5" x14ac:dyDescent="0.2">
      <c r="A166" s="74" t="s">
        <v>9</v>
      </c>
      <c r="B166" s="9" t="s">
        <v>221</v>
      </c>
      <c r="C166" s="111" t="s">
        <v>222</v>
      </c>
      <c r="D166" s="5">
        <v>4</v>
      </c>
      <c r="E166" s="5">
        <v>5.0140000000000002</v>
      </c>
      <c r="F166" s="14">
        <v>5.3</v>
      </c>
      <c r="G166" s="14">
        <v>0.7</v>
      </c>
      <c r="H166" s="14">
        <v>5.5</v>
      </c>
      <c r="I166" s="37">
        <v>6.8</v>
      </c>
      <c r="J166" s="14">
        <v>5.8</v>
      </c>
      <c r="K166" s="51">
        <v>7</v>
      </c>
      <c r="L166" s="11">
        <v>6.1</v>
      </c>
      <c r="M166" s="12">
        <f t="shared" ref="M166" si="105">I166/H166*100</f>
        <v>123.63636363636363</v>
      </c>
      <c r="N166" s="56">
        <f t="shared" ref="N166:N168" si="106">K166/J166</f>
        <v>1.2068965517241379</v>
      </c>
      <c r="O166" s="56">
        <f t="shared" ref="O166:O167" si="107">K166/I166</f>
        <v>1.0294117647058825</v>
      </c>
      <c r="P166" s="56">
        <f t="shared" ref="P166:P168" si="108">K166/D166</f>
        <v>1.75</v>
      </c>
      <c r="Q166" s="12">
        <f t="shared" ref="Q166" si="109">I166/G166*100</f>
        <v>971.42857142857156</v>
      </c>
      <c r="R166" s="12">
        <f t="shared" ref="R166" si="110">I166/D166*100</f>
        <v>170</v>
      </c>
    </row>
    <row r="167" spans="1:18" s="31" customFormat="1" ht="78.75" x14ac:dyDescent="0.25">
      <c r="A167" s="74" t="s">
        <v>12</v>
      </c>
      <c r="B167" s="113" t="s">
        <v>223</v>
      </c>
      <c r="C167" s="112" t="s">
        <v>48</v>
      </c>
      <c r="D167" s="14">
        <v>8098</v>
      </c>
      <c r="E167" s="14">
        <v>9254</v>
      </c>
      <c r="F167" s="14">
        <v>8460</v>
      </c>
      <c r="G167" s="14">
        <v>6856</v>
      </c>
      <c r="H167" s="14">
        <v>8670</v>
      </c>
      <c r="I167" s="37">
        <v>4491</v>
      </c>
      <c r="J167" s="14">
        <v>8900</v>
      </c>
      <c r="K167" s="51">
        <v>4304</v>
      </c>
      <c r="L167" s="11">
        <v>9150</v>
      </c>
      <c r="M167" s="12">
        <f t="shared" ref="M167:M168" si="111">I167/H167*100</f>
        <v>51.799307958477513</v>
      </c>
      <c r="N167" s="56">
        <f t="shared" si="106"/>
        <v>0.48359550561797754</v>
      </c>
      <c r="O167" s="56">
        <f t="shared" si="107"/>
        <v>0.95836116677800043</v>
      </c>
      <c r="P167" s="56">
        <f t="shared" si="108"/>
        <v>0.53148925660656954</v>
      </c>
      <c r="Q167" s="12">
        <f t="shared" ref="Q167:Q168" si="112">I167/G167*100</f>
        <v>65.504667444574096</v>
      </c>
      <c r="R167" s="12">
        <f t="shared" ref="R167:R168" si="113">I167/D167*100</f>
        <v>55.458137811805386</v>
      </c>
    </row>
    <row r="168" spans="1:18" s="31" customFormat="1" ht="101.25" hidden="1" customHeight="1" x14ac:dyDescent="0.2">
      <c r="A168" s="74" t="s">
        <v>15</v>
      </c>
      <c r="B168" s="9" t="s">
        <v>224</v>
      </c>
      <c r="C168" s="111" t="s">
        <v>41</v>
      </c>
      <c r="D168" s="52">
        <v>24.8</v>
      </c>
      <c r="E168" s="52"/>
      <c r="F168" s="52">
        <v>24.95</v>
      </c>
      <c r="G168" s="52"/>
      <c r="H168" s="52">
        <v>25</v>
      </c>
      <c r="I168" s="70"/>
      <c r="J168" s="52">
        <v>25</v>
      </c>
      <c r="K168" s="73">
        <v>4</v>
      </c>
      <c r="L168" s="53">
        <v>25</v>
      </c>
      <c r="M168" s="12">
        <f t="shared" si="111"/>
        <v>0</v>
      </c>
      <c r="N168" s="56">
        <f t="shared" si="106"/>
        <v>0.16</v>
      </c>
      <c r="O168" s="56" t="s">
        <v>235</v>
      </c>
      <c r="P168" s="56">
        <f t="shared" si="108"/>
        <v>0.16129032258064516</v>
      </c>
      <c r="Q168" s="12" t="e">
        <f t="shared" si="112"/>
        <v>#DIV/0!</v>
      </c>
      <c r="R168" s="12">
        <f t="shared" si="113"/>
        <v>0</v>
      </c>
    </row>
    <row r="169" spans="1:18" ht="15.75" x14ac:dyDescent="0.2">
      <c r="A169" s="86"/>
      <c r="B169" s="86"/>
      <c r="C169" s="28"/>
      <c r="D169" s="29"/>
      <c r="E169" s="29"/>
      <c r="F169" s="29"/>
      <c r="G169" s="29"/>
      <c r="H169" s="29"/>
      <c r="I169" s="71"/>
      <c r="J169" s="88"/>
      <c r="K169" s="88"/>
      <c r="L169" s="88"/>
    </row>
    <row r="170" spans="1:18" ht="15.75" x14ac:dyDescent="0.2">
      <c r="A170" s="87"/>
      <c r="B170" s="87"/>
      <c r="C170" s="28"/>
      <c r="D170" s="29"/>
      <c r="E170" s="29"/>
      <c r="F170" s="29"/>
      <c r="G170" s="29"/>
      <c r="H170" s="29"/>
      <c r="I170" s="71"/>
      <c r="J170" s="89"/>
      <c r="K170" s="89"/>
      <c r="L170" s="89"/>
    </row>
    <row r="171" spans="1:18" ht="15.75" x14ac:dyDescent="0.2">
      <c r="A171" s="87"/>
      <c r="B171" s="87"/>
      <c r="C171" s="28"/>
      <c r="D171" s="29"/>
      <c r="E171" s="29"/>
      <c r="F171" s="29"/>
      <c r="G171" s="29"/>
      <c r="H171" s="29"/>
      <c r="I171" s="71"/>
      <c r="J171" s="89"/>
      <c r="K171" s="89"/>
      <c r="L171" s="89"/>
    </row>
    <row r="172" spans="1:18" ht="15.75" x14ac:dyDescent="0.2">
      <c r="A172" s="87"/>
      <c r="B172" s="87"/>
      <c r="C172" s="28"/>
      <c r="D172" s="29"/>
      <c r="E172" s="29"/>
      <c r="F172" s="29"/>
      <c r="G172" s="29"/>
      <c r="H172" s="29"/>
      <c r="I172" s="71"/>
      <c r="J172" s="89"/>
      <c r="K172" s="89"/>
      <c r="L172" s="89"/>
    </row>
    <row r="173" spans="1:18" ht="15.75" x14ac:dyDescent="0.25">
      <c r="A173" s="87"/>
      <c r="B173" s="87"/>
      <c r="C173" s="28"/>
      <c r="D173" s="29"/>
      <c r="E173" s="29"/>
      <c r="F173" s="29"/>
      <c r="G173" s="29"/>
      <c r="H173" s="29"/>
      <c r="I173" s="71"/>
      <c r="J173" s="89"/>
      <c r="K173" s="89"/>
      <c r="L173" s="89"/>
      <c r="M173" s="85"/>
      <c r="N173" s="85"/>
      <c r="O173" s="85"/>
      <c r="P173" s="85"/>
      <c r="Q173" s="85"/>
    </row>
    <row r="174" spans="1:18" ht="15.75" x14ac:dyDescent="0.2">
      <c r="A174" s="27"/>
      <c r="B174" s="30"/>
      <c r="C174" s="28"/>
      <c r="D174" s="29"/>
      <c r="E174" s="29"/>
      <c r="F174" s="29"/>
      <c r="G174" s="29"/>
      <c r="H174" s="29"/>
      <c r="I174" s="71"/>
      <c r="J174" s="29"/>
      <c r="K174" s="71"/>
      <c r="L174" s="29"/>
    </row>
    <row r="175" spans="1:18" ht="15.75" x14ac:dyDescent="0.2">
      <c r="A175" s="27"/>
      <c r="B175" s="30"/>
      <c r="C175" s="28"/>
      <c r="D175" s="29"/>
      <c r="E175" s="29"/>
      <c r="F175" s="29"/>
      <c r="G175" s="29"/>
      <c r="H175" s="29"/>
      <c r="I175" s="71"/>
      <c r="J175" s="29"/>
      <c r="K175" s="71"/>
      <c r="L175" s="29"/>
    </row>
  </sheetData>
  <mergeCells count="34">
    <mergeCell ref="A116:P116"/>
    <mergeCell ref="A138:P138"/>
    <mergeCell ref="A142:P142"/>
    <mergeCell ref="A146:P146"/>
    <mergeCell ref="R10:R12"/>
    <mergeCell ref="M173:Q173"/>
    <mergeCell ref="A42:Q42"/>
    <mergeCell ref="A53:Q53"/>
    <mergeCell ref="A169:B173"/>
    <mergeCell ref="J169:L173"/>
    <mergeCell ref="A134:A135"/>
    <mergeCell ref="B134:B135"/>
    <mergeCell ref="A154:Q154"/>
    <mergeCell ref="A161:Q161"/>
    <mergeCell ref="A165:Q165"/>
    <mergeCell ref="Q10:Q12"/>
    <mergeCell ref="A8:L8"/>
    <mergeCell ref="H10:I10"/>
    <mergeCell ref="A13:P13"/>
    <mergeCell ref="A29:P29"/>
    <mergeCell ref="A9:P9"/>
    <mergeCell ref="A30:P30"/>
    <mergeCell ref="A61:P61"/>
    <mergeCell ref="A67:P67"/>
    <mergeCell ref="A72:P72"/>
    <mergeCell ref="A81:P81"/>
    <mergeCell ref="A110:P110"/>
    <mergeCell ref="N10:N12"/>
    <mergeCell ref="B10:B11"/>
    <mergeCell ref="C10:C11"/>
    <mergeCell ref="O10:O12"/>
    <mergeCell ref="P10:P12"/>
    <mergeCell ref="M10:M12"/>
    <mergeCell ref="J10:K10"/>
  </mergeCells>
  <pageMargins left="0.23622047244094491" right="0" top="0.78740157480314965" bottom="0.39370078740157483" header="0.19685039370078741" footer="0.19685039370078741"/>
  <pageSetup paperSize="9" scale="89" fitToHeight="18" orientation="landscape" verticalDpi="0" r:id="rId1"/>
  <rowBreaks count="1" manualBreakCount="1">
    <brk id="1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3</vt:lpstr>
      <vt:lpstr>'Форма 3'!_GoBack</vt:lpstr>
      <vt:lpstr>'Форма 3'!Заголовки_для_печати</vt:lpstr>
      <vt:lpstr>'Форма 3'!Область_печати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Lihovidova</dc:creator>
  <cp:lastModifiedBy>Кобзина Ю.Ю.</cp:lastModifiedBy>
  <cp:lastPrinted>2017-05-22T07:17:12Z</cp:lastPrinted>
  <dcterms:created xsi:type="dcterms:W3CDTF">2013-11-27T11:50:47Z</dcterms:created>
  <dcterms:modified xsi:type="dcterms:W3CDTF">2017-05-22T07:17:15Z</dcterms:modified>
</cp:coreProperties>
</file>