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Сайт информационная поддержка\2022\"/>
    </mc:Choice>
  </mc:AlternateContent>
  <bookViews>
    <workbookView xWindow="0" yWindow="0" windowWidth="16380" windowHeight="8190" tabRatio="500"/>
  </bookViews>
  <sheets>
    <sheet name="Приложение 2 V1" sheetId="1" r:id="rId1"/>
  </sheets>
  <calcPr calcId="15251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58" i="1" l="1"/>
  <c r="F58" i="1"/>
  <c r="G57" i="1"/>
  <c r="F57" i="1"/>
  <c r="E56" i="1"/>
  <c r="D56" i="1"/>
  <c r="G55" i="1"/>
  <c r="F55" i="1"/>
  <c r="G54" i="1"/>
  <c r="F54" i="1"/>
  <c r="G53" i="1"/>
  <c r="F53" i="1"/>
  <c r="E52" i="1"/>
  <c r="G52" i="1" s="1"/>
  <c r="D52" i="1"/>
  <c r="G51" i="1"/>
  <c r="F51" i="1"/>
  <c r="G50" i="1"/>
  <c r="F50" i="1"/>
  <c r="E49" i="1"/>
  <c r="G49" i="1" s="1"/>
  <c r="D49" i="1"/>
  <c r="E48" i="1"/>
  <c r="G48" i="1" s="1"/>
  <c r="D48" i="1"/>
  <c r="G47" i="1"/>
  <c r="F47" i="1"/>
  <c r="G43" i="1"/>
  <c r="F43" i="1"/>
  <c r="G42" i="1"/>
  <c r="F42" i="1"/>
  <c r="E41" i="1"/>
  <c r="E46" i="1" s="1"/>
  <c r="D41" i="1"/>
  <c r="D46" i="1" s="1"/>
  <c r="G40" i="1"/>
  <c r="F40" i="1"/>
  <c r="G39" i="1"/>
  <c r="F39" i="1"/>
  <c r="E38" i="1"/>
  <c r="E45" i="1" s="1"/>
  <c r="D38" i="1"/>
  <c r="D45" i="1" s="1"/>
  <c r="E37" i="1"/>
  <c r="E44" i="1" s="1"/>
  <c r="D37" i="1"/>
  <c r="D44" i="1" s="1"/>
  <c r="G36" i="1"/>
  <c r="F36" i="1"/>
  <c r="G35" i="1"/>
  <c r="F35" i="1"/>
  <c r="G34" i="1"/>
  <c r="F34" i="1"/>
  <c r="G33" i="1"/>
  <c r="F33" i="1"/>
  <c r="E32" i="1"/>
  <c r="G32" i="1" s="1"/>
  <c r="D32" i="1"/>
  <c r="E31" i="1"/>
  <c r="G31" i="1" s="1"/>
  <c r="D31" i="1"/>
  <c r="G30" i="1"/>
  <c r="F30" i="1"/>
  <c r="G26" i="1"/>
  <c r="F26" i="1"/>
  <c r="G25" i="1"/>
  <c r="F25" i="1"/>
  <c r="E24" i="1"/>
  <c r="E29" i="1" s="1"/>
  <c r="D24" i="1"/>
  <c r="D29" i="1" s="1"/>
  <c r="G23" i="1"/>
  <c r="F23" i="1"/>
  <c r="G22" i="1"/>
  <c r="F22" i="1"/>
  <c r="E21" i="1"/>
  <c r="E28" i="1" s="1"/>
  <c r="D21" i="1"/>
  <c r="D28" i="1" s="1"/>
  <c r="E20" i="1"/>
  <c r="E27" i="1" s="1"/>
  <c r="D20" i="1"/>
  <c r="D27" i="1" s="1"/>
  <c r="G19" i="1"/>
  <c r="F19" i="1"/>
  <c r="G13" i="1"/>
  <c r="F13" i="1"/>
  <c r="G12" i="1"/>
  <c r="F12" i="1"/>
  <c r="E11" i="1"/>
  <c r="E16" i="1" s="1"/>
  <c r="D11" i="1"/>
  <c r="D16" i="1" s="1"/>
  <c r="G10" i="1"/>
  <c r="F10" i="1"/>
  <c r="G9" i="1"/>
  <c r="F9" i="1"/>
  <c r="E8" i="1"/>
  <c r="E15" i="1" s="1"/>
  <c r="D8" i="1"/>
  <c r="D15" i="1" s="1"/>
  <c r="E7" i="1"/>
  <c r="E18" i="1" s="1"/>
  <c r="D7" i="1"/>
  <c r="D18" i="1" s="1"/>
  <c r="F31" i="1" l="1"/>
  <c r="F32" i="1"/>
  <c r="F48" i="1"/>
  <c r="F49" i="1"/>
  <c r="F52" i="1"/>
  <c r="G56" i="1"/>
  <c r="F18" i="1"/>
  <c r="G18" i="1"/>
  <c r="F15" i="1"/>
  <c r="G15" i="1"/>
  <c r="F16" i="1"/>
  <c r="G16" i="1"/>
  <c r="F27" i="1"/>
  <c r="G27" i="1"/>
  <c r="F28" i="1"/>
  <c r="G28" i="1"/>
  <c r="F29" i="1"/>
  <c r="G29" i="1"/>
  <c r="F44" i="1"/>
  <c r="G44" i="1"/>
  <c r="F45" i="1"/>
  <c r="G45" i="1"/>
  <c r="F46" i="1"/>
  <c r="G46" i="1"/>
  <c r="G7" i="1"/>
  <c r="G8" i="1"/>
  <c r="G11" i="1"/>
  <c r="E14" i="1"/>
  <c r="E17" i="1"/>
  <c r="G20" i="1"/>
  <c r="G21" i="1"/>
  <c r="G24" i="1"/>
  <c r="G37" i="1"/>
  <c r="G38" i="1"/>
  <c r="G41" i="1"/>
  <c r="F7" i="1"/>
  <c r="F8" i="1"/>
  <c r="F11" i="1"/>
  <c r="D14" i="1"/>
  <c r="D17" i="1"/>
  <c r="F20" i="1"/>
  <c r="F21" i="1"/>
  <c r="F24" i="1"/>
  <c r="F37" i="1"/>
  <c r="F38" i="1"/>
  <c r="F41" i="1"/>
  <c r="F56" i="1"/>
  <c r="F14" i="1" l="1"/>
  <c r="G14" i="1"/>
  <c r="F17" i="1"/>
  <c r="G17" i="1"/>
</calcChain>
</file>

<file path=xl/sharedStrings.xml><?xml version="1.0" encoding="utf-8"?>
<sst xmlns="http://schemas.openxmlformats.org/spreadsheetml/2006/main" count="183" uniqueCount="112">
  <si>
    <t>Приложение № 2
к письму департамента от
__________№_____________</t>
  </si>
  <si>
    <t xml:space="preserve">  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</si>
  <si>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</si>
  <si>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</si>
  <si>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</si>
  <si>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</si>
  <si>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</si>
  <si>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</si>
  <si>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</si>
  <si>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Примечание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</si>
  <si>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</si>
  <si>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</si>
  <si>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</si>
  <si>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</si>
  <si>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</si>
  <si>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</si>
  <si>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</si>
  <si>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</si>
  <si>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</si>
  <si>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</si>
  <si>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</si>
  <si>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</si>
  <si>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</si>
  <si>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</si>
  <si>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</si>
  <si>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</si>
  <si>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</si>
  <si>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</si>
  <si>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</si>
  <si>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</si>
  <si>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</si>
  <si>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</si>
  <si>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</si>
  <si>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</si>
  <si>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</si>
  <si>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>6</t>
  </si>
  <si>
    <t>Численность населения занятого в малом и среденем предпринимательстве - всего</t>
  </si>
  <si>
    <t>человек</t>
  </si>
  <si>
    <t>6.1</t>
  </si>
  <si>
    <t>6.1.1</t>
  </si>
  <si>
    <t>6.1.2</t>
  </si>
  <si>
    <t>6.2</t>
  </si>
  <si>
    <t>6.2.1</t>
  </si>
  <si>
    <t>6.2.2</t>
  </si>
  <si>
    <t>7</t>
  </si>
  <si>
    <r>
      <rPr>
        <b/>
        <sz val="12"/>
        <rFont val="Times New Roman"/>
        <family val="1"/>
        <charset val="204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  <charset val="204"/>
      </rPr>
      <t>муниципального района, городского округа Краснодарского края</t>
    </r>
  </si>
  <si>
    <t>7.1</t>
  </si>
  <si>
    <t>доля  численности населения занятого в среднем предпринимательстве</t>
  </si>
  <si>
    <t>7.2</t>
  </si>
  <si>
    <t>доля  численности населения занятого в малом предпринимательстве</t>
  </si>
  <si>
    <t>8</t>
  </si>
  <si>
    <t>Численность населения занятого в экономике муниципального района, городского округа</t>
  </si>
  <si>
    <t>9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</si>
  <si>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и средних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</si>
  <si>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10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</si>
  <si>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
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</si>
  <si>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11</t>
  </si>
  <si>
    <r>
      <rPr>
        <b/>
        <sz val="12"/>
        <rFont val="Times New Roman"/>
        <family val="1"/>
        <charset val="204"/>
      </rPr>
      <t>Среднесписочная численность работнико</t>
    </r>
    <r>
      <rPr>
        <sz val="12"/>
        <rFont val="Times New Roman"/>
        <family val="1"/>
        <charset val="204"/>
      </rPr>
      <t xml:space="preserve">в (без внешних совместителей) </t>
    </r>
    <r>
      <rPr>
        <b/>
        <sz val="12"/>
        <rFont val="Times New Roman"/>
        <family val="1"/>
        <charset val="204"/>
      </rPr>
      <t>средних предприятий</t>
    </r>
    <r>
      <rPr>
        <sz val="12"/>
        <rFont val="Times New Roman"/>
        <family val="1"/>
        <charset val="204"/>
      </rPr>
      <t xml:space="preserve"> (юридических лиц)  </t>
    </r>
  </si>
  <si>
    <t>12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</si>
  <si>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малых предприятий</t>
    </r>
    <r>
      <rPr>
        <sz val="12"/>
        <rFont val="Times New Roman"/>
        <family val="1"/>
        <charset val="204"/>
      </rPr>
      <t xml:space="preserve"> (юридических лиц) </t>
    </r>
  </si>
  <si>
    <t>13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</si>
  <si>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всех предприятий и организаций</t>
    </r>
    <r>
      <rPr>
        <sz val="12"/>
        <rFont val="Times New Roman"/>
        <family val="1"/>
        <charset val="204"/>
      </rPr>
      <t xml:space="preserve"> (юридических лиц)</t>
    </r>
  </si>
  <si>
    <t>14</t>
  </si>
  <si>
    <r>
      <rPr>
        <b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>муниципального района, городского округа (на конец года)</t>
    </r>
  </si>
  <si>
    <t>15</t>
  </si>
  <si>
    <t>Оборот субъектов малого и среднего  предпринимательства - всего</t>
  </si>
  <si>
    <t>млн.руб.</t>
  </si>
  <si>
    <t>15.1</t>
  </si>
  <si>
    <t>15.1.1</t>
  </si>
  <si>
    <t>15.1.2</t>
  </si>
  <si>
    <t>15.2</t>
  </si>
  <si>
    <t>15.2.1</t>
  </si>
  <si>
    <t>15.2.2</t>
  </si>
  <si>
    <t>16</t>
  </si>
  <si>
    <r>
      <rPr>
        <b/>
        <sz val="12"/>
        <rFont val="Times New Roman"/>
        <family val="1"/>
        <charset val="204"/>
      </rP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</si>
  <si>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16.1</t>
  </si>
  <si>
    <t>доля  оборота субъектов среднего предпринимательства</t>
  </si>
  <si>
    <t>16.2</t>
  </si>
  <si>
    <t>доля  оборота субъектов малого предпринимательства</t>
  </si>
  <si>
    <t>17</t>
  </si>
  <si>
    <r>
      <rPr>
        <b/>
        <sz val="12"/>
        <rFont val="Times New Roman"/>
        <family val="1"/>
        <charset val="204"/>
      </rPr>
      <t xml:space="preserve">Оборот всех хозяйствующих субъектов 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</si>
  <si>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18</t>
  </si>
  <si>
    <t>Объем инвестиций в основной капитал субъектов  малого и среднего предпринимательства</t>
  </si>
  <si>
    <t>18.1</t>
  </si>
  <si>
    <t>18.1.1</t>
  </si>
  <si>
    <t>18.1.2</t>
  </si>
  <si>
    <t>18.2</t>
  </si>
  <si>
    <t>18.2.1</t>
  </si>
  <si>
    <t>18.2.2</t>
  </si>
  <si>
    <t>19</t>
  </si>
  <si>
    <t>Общий объем всех расходов бюджета муниципального района, городского округа</t>
  </si>
  <si>
    <t>рублей</t>
  </si>
  <si>
    <t>19.1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</si>
  <si>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</si>
  <si>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19.1.1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</si>
  <si>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</si>
  <si>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19.1.2</t>
  </si>
  <si>
    <t>фактические средства краевого и федерального бюджетов (софинансирование)</t>
  </si>
  <si>
    <t>Заместитель главы муниципального района (городского округа) Краснодарского края</t>
  </si>
  <si>
    <t>(подпись)</t>
  </si>
  <si>
    <t>(Ф.И.О.)</t>
  </si>
  <si>
    <t xml:space="preserve">исп.: ФИО </t>
  </si>
  <si>
    <t xml:space="preserve">тел.: 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</si>
  <si>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</si>
  <si>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</si>
  <si>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</si>
  <si>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t>Динамика развития малого и среднего предпринимательства в городе Новороссийск по итогам 4 квартала 2022 года</t>
  </si>
  <si>
    <t>Индивидуальные предприниматели закрывают ИП и регистрируют ООО. Также предприниматели принимают решение переходить на самозанятость</t>
  </si>
  <si>
    <t>-</t>
  </si>
  <si>
    <t>Финансирование уменьшено в связи с сокращение штатной численности МАУ ЕБЦ "Море" в апреле 2022 года.</t>
  </si>
  <si>
    <t>Средства на предоставление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 из средств краевого бюджета на 2022 год не выделены</t>
  </si>
  <si>
    <t>Отсутствует необходимый комментарий!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</si>
</sst>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9"/>
      <name val="Arial"/>
      <family val="2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sz val="9"/>
      <name val="Times New Roman"/>
      <family val="1"/>
      <charset val="1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top" wrapText="1"/>
    </xf>
  </cellStyleXfs>
  <cellXfs count="59">
    <xf numFmtId="0" fontId="0" fillId="0" borderId="0" xfId="0">
      <alignment vertical="top" wrapText="1"/>
    </xf>
    <xf numFmtId="1" fontId="1" fillId="0" borderId="0" xfId="0" applyNumberFormat="1" applyFont="1" applyAlignment="1" applyProtection="1"/>
    <xf numFmtId="1" fontId="1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5" fillId="0" borderId="0" xfId="0" applyNumberFormat="1" applyFont="1" applyBorder="1" applyAlignment="1" applyProtection="1">
      <alignment horizont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wrapText="1"/>
    </xf>
    <xf numFmtId="3" fontId="7" fillId="0" borderId="1" xfId="0" applyNumberFormat="1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</xf>
    <xf numFmtId="10" fontId="7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>
      <alignment vertical="top" wrapText="1"/>
    </xf>
    <xf numFmtId="1" fontId="9" fillId="0" borderId="1" xfId="0" applyNumberFormat="1" applyFont="1" applyBorder="1" applyAlignment="1" applyProtection="1">
      <alignment horizontal="left" vertical="top" wrapText="1" indent="4"/>
    </xf>
    <xf numFmtId="1" fontId="9" fillId="0" borderId="1" xfId="0" applyNumberFormat="1" applyFont="1" applyBorder="1" applyAlignment="1" applyProtection="1">
      <alignment horizontal="center" vertical="center" wrapText="1"/>
    </xf>
    <xf numFmtId="1" fontId="10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vertical="top" wrapText="1" indent="8"/>
    </xf>
    <xf numFmtId="1" fontId="5" fillId="0" borderId="1" xfId="0" applyNumberFormat="1" applyFont="1" applyBorder="1" applyAlignment="1" applyProtection="1">
      <alignment horizontal="center" vertical="center" wrapText="1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3" fontId="10" fillId="0" borderId="1" xfId="0" applyNumberFormat="1" applyFont="1" applyBorder="1" applyAlignment="1" applyProtection="1">
      <alignment horizontal="center" vertical="center"/>
    </xf>
    <xf numFmtId="165" fontId="7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wrapText="1" indent="4"/>
    </xf>
    <xf numFmtId="165" fontId="11" fillId="0" borderId="1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wrapText="1"/>
    </xf>
    <xf numFmtId="1" fontId="4" fillId="0" borderId="1" xfId="0" applyNumberFormat="1" applyFont="1" applyBorder="1" applyAlignment="1" applyProtection="1">
      <alignment vertical="top" wrapText="1"/>
    </xf>
    <xf numFmtId="164" fontId="10" fillId="0" borderId="1" xfId="0" applyNumberFormat="1" applyFont="1" applyBorder="1" applyAlignment="1" applyProtection="1">
      <alignment horizontal="center" vertical="center"/>
    </xf>
    <xf numFmtId="165" fontId="11" fillId="0" borderId="1" xfId="0" applyNumberFormat="1" applyFont="1" applyBorder="1" applyAlignment="1" applyProtection="1">
      <alignment horizontal="center"/>
      <protection locked="0"/>
    </xf>
    <xf numFmtId="165" fontId="11" fillId="0" borderId="1" xfId="0" applyNumberFormat="1" applyFont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wrapText="1" indent="4"/>
    </xf>
    <xf numFmtId="0" fontId="4" fillId="0" borderId="1" xfId="0" applyFont="1" applyBorder="1" applyAlignment="1" applyProtection="1">
      <alignment horizontal="left" wrapText="1" indent="8"/>
    </xf>
    <xf numFmtId="3" fontId="11" fillId="0" borderId="0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wrapText="1" indent="12"/>
    </xf>
    <xf numFmtId="1" fontId="12" fillId="0" borderId="0" xfId="0" applyNumberFormat="1" applyFont="1" applyAlignment="1" applyProtection="1">
      <protection locked="0"/>
    </xf>
    <xf numFmtId="1" fontId="12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1" fontId="12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Alignment="1" applyProtection="1">
      <alignment horizontal="left" vertical="top"/>
    </xf>
    <xf numFmtId="1" fontId="12" fillId="0" borderId="0" xfId="0" applyNumberFormat="1" applyFont="1" applyAlignment="1" applyProtection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5" fillId="0" borderId="0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4"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zoomScaleNormal="100" workbookViewId="0">
      <selection activeCell="J1" sqref="J1:M1048576"/>
    </sheetView>
  </sheetViews>
  <sheetFormatPr defaultColWidth="16.28515625" defaultRowHeight="12" x14ac:dyDescent="0.2"/>
  <cols>
    <col min="1" max="1" width="8" customWidth="1" collapsed="1"/>
    <col min="2" max="2" width="86.42578125" customWidth="1" collapsed="1"/>
    <col min="3" max="3" width="10.7109375" customWidth="1" collapsed="1"/>
    <col min="4" max="5" width="22.42578125" customWidth="1" collapsed="1"/>
    <col min="6" max="6" width="23.140625" customWidth="1" collapsed="1"/>
    <col min="7" max="7" width="17.85546875" customWidth="1" collapsed="1"/>
    <col min="8" max="8" width="54.140625" customWidth="1" collapsed="1"/>
  </cols>
  <sheetData>
    <row r="1" spans="1:8" ht="45.75" customHeight="1" x14ac:dyDescent="0.25">
      <c r="B1" s="1"/>
      <c r="C1" s="2"/>
      <c r="D1" s="1"/>
      <c r="E1" s="55" t="s">
        <v>0</v>
      </c>
      <c r="F1" s="55"/>
      <c r="G1" s="3"/>
    </row>
    <row r="2" spans="1:8" x14ac:dyDescent="0.2">
      <c r="B2" s="1"/>
      <c r="C2" s="1"/>
      <c r="D2" s="1"/>
      <c r="E2" s="1"/>
      <c r="F2" s="4" t="s">
        <v>1</v>
      </c>
      <c r="G2" s="4" t="s">
        <v>1</v>
      </c>
    </row>
    <row r="3" spans="1:8" ht="15.75" x14ac:dyDescent="0.25">
      <c r="B3" s="56"/>
      <c r="C3" s="56"/>
      <c r="D3" s="56"/>
      <c r="E3" s="56"/>
      <c r="F3" s="56"/>
      <c r="G3" s="5"/>
    </row>
    <row r="4" spans="1:8" ht="45.75" customHeight="1" x14ac:dyDescent="0.25">
      <c r="B4" s="57" t="s">
        <v>106</v>
      </c>
      <c r="C4" s="57"/>
      <c r="D4" s="57"/>
      <c r="E4" s="57"/>
      <c r="F4" s="57"/>
      <c r="G4" s="6"/>
    </row>
    <row r="5" spans="1:8" ht="15" customHeight="1" x14ac:dyDescent="0.25">
      <c r="B5" s="58"/>
      <c r="C5" s="58"/>
      <c r="D5" s="58"/>
      <c r="E5" s="58"/>
      <c r="F5" s="58"/>
      <c r="G5" s="7"/>
    </row>
    <row r="6" spans="1:8" ht="47.25" x14ac:dyDescent="0.2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</row>
    <row r="7" spans="1:8" ht="18.75" x14ac:dyDescent="0.25">
      <c r="A7" s="9">
        <v>1</v>
      </c>
      <c r="B7" s="10" t="s">
        <v>10</v>
      </c>
      <c r="C7" s="8" t="s">
        <v>11</v>
      </c>
      <c r="D7" s="11">
        <f>D8+D11</f>
        <v>16002</v>
      </c>
      <c r="E7" s="11">
        <f>E8+E11</f>
        <v>15127</v>
      </c>
      <c r="F7" s="12">
        <f t="shared" ref="F7:F38" si="0">D7-E7</f>
        <v>875</v>
      </c>
      <c r="G7" s="13">
        <f t="shared" ref="G7:G38" si="1">D7/E7-1</f>
        <v>5.7843590930124922E-2</v>
      </c>
      <c r="H7" s="14"/>
    </row>
    <row r="8" spans="1:8" ht="19.5" x14ac:dyDescent="0.2">
      <c r="A8" s="9" t="s">
        <v>12</v>
      </c>
      <c r="B8" s="15" t="s">
        <v>13</v>
      </c>
      <c r="C8" s="16" t="s">
        <v>11</v>
      </c>
      <c r="D8" s="17">
        <f>D9+D10</f>
        <v>37</v>
      </c>
      <c r="E8" s="17">
        <f>E9+E10</f>
        <v>36</v>
      </c>
      <c r="F8" s="12">
        <f t="shared" si="0"/>
        <v>1</v>
      </c>
      <c r="G8" s="13">
        <f t="shared" si="1"/>
        <v>2.7777777777777679E-2</v>
      </c>
      <c r="H8" s="14"/>
    </row>
    <row r="9" spans="1:8" ht="18.75" x14ac:dyDescent="0.2">
      <c r="A9" s="9" t="s">
        <v>14</v>
      </c>
      <c r="B9" s="18" t="s">
        <v>15</v>
      </c>
      <c r="C9" s="19" t="s">
        <v>11</v>
      </c>
      <c r="D9" s="20">
        <v>37</v>
      </c>
      <c r="E9" s="20">
        <v>36</v>
      </c>
      <c r="F9" s="12">
        <f t="shared" si="0"/>
        <v>1</v>
      </c>
      <c r="G9" s="13">
        <f t="shared" si="1"/>
        <v>2.7777777777777679E-2</v>
      </c>
      <c r="H9" s="14"/>
    </row>
    <row r="10" spans="1:8" ht="18.75" x14ac:dyDescent="0.2">
      <c r="A10" s="9" t="s">
        <v>16</v>
      </c>
      <c r="B10" s="18" t="s">
        <v>17</v>
      </c>
      <c r="C10" s="19" t="s">
        <v>11</v>
      </c>
      <c r="D10" s="20">
        <v>0</v>
      </c>
      <c r="E10" s="20">
        <v>0</v>
      </c>
      <c r="F10" s="12">
        <f t="shared" si="0"/>
        <v>0</v>
      </c>
      <c r="G10" s="13" t="e">
        <f t="shared" si="1"/>
        <v>#DIV/0!</v>
      </c>
      <c r="H10" s="14"/>
    </row>
    <row r="11" spans="1:8" ht="17.45" customHeight="1" x14ac:dyDescent="0.2">
      <c r="A11" s="9" t="s">
        <v>18</v>
      </c>
      <c r="B11" s="15" t="s">
        <v>19</v>
      </c>
      <c r="C11" s="16" t="s">
        <v>11</v>
      </c>
      <c r="D11" s="21">
        <f>D12+D13</f>
        <v>15965</v>
      </c>
      <c r="E11" s="21">
        <f>E12+E13</f>
        <v>15091</v>
      </c>
      <c r="F11" s="12">
        <f t="shared" si="0"/>
        <v>874</v>
      </c>
      <c r="G11" s="13">
        <f t="shared" si="1"/>
        <v>5.7915313763170051E-2</v>
      </c>
      <c r="H11" s="14"/>
    </row>
    <row r="12" spans="1:8" ht="18.75" x14ac:dyDescent="0.2">
      <c r="A12" s="9" t="s">
        <v>20</v>
      </c>
      <c r="B12" s="18" t="s">
        <v>15</v>
      </c>
      <c r="C12" s="19" t="s">
        <v>11</v>
      </c>
      <c r="D12" s="20">
        <v>5216</v>
      </c>
      <c r="E12" s="20">
        <v>4896</v>
      </c>
      <c r="F12" s="12">
        <f t="shared" si="0"/>
        <v>320</v>
      </c>
      <c r="G12" s="13">
        <f t="shared" si="1"/>
        <v>6.5359477124182996E-2</v>
      </c>
      <c r="H12" s="14"/>
    </row>
    <row r="13" spans="1:8" ht="18.75" x14ac:dyDescent="0.2">
      <c r="A13" s="9" t="s">
        <v>21</v>
      </c>
      <c r="B13" s="18" t="s">
        <v>17</v>
      </c>
      <c r="C13" s="19" t="s">
        <v>11</v>
      </c>
      <c r="D13" s="20">
        <v>10749</v>
      </c>
      <c r="E13" s="20">
        <v>10195</v>
      </c>
      <c r="F13" s="12">
        <f t="shared" si="0"/>
        <v>554</v>
      </c>
      <c r="G13" s="13">
        <f t="shared" si="1"/>
        <v>5.4340362923001484E-2</v>
      </c>
      <c r="H13" s="14"/>
    </row>
    <row r="14" spans="1:8" ht="31.5" x14ac:dyDescent="0.25">
      <c r="A14" s="9" t="s">
        <v>22</v>
      </c>
      <c r="B14" s="10" t="s">
        <v>23</v>
      </c>
      <c r="C14" s="8" t="s">
        <v>24</v>
      </c>
      <c r="D14" s="22">
        <f>D7/D19*100</f>
        <v>84.621893178212588</v>
      </c>
      <c r="E14" s="22">
        <f>E7/E19*100</f>
        <v>82.364151148862035</v>
      </c>
      <c r="F14" s="12">
        <f t="shared" si="0"/>
        <v>2.2577420293505526</v>
      </c>
      <c r="G14" s="13">
        <f t="shared" si="1"/>
        <v>2.7411707616217473E-2</v>
      </c>
      <c r="H14" s="14"/>
    </row>
    <row r="15" spans="1:8" ht="18.75" x14ac:dyDescent="0.25">
      <c r="A15" s="9" t="s">
        <v>25</v>
      </c>
      <c r="B15" s="23" t="s">
        <v>26</v>
      </c>
      <c r="C15" s="19" t="s">
        <v>24</v>
      </c>
      <c r="D15" s="24">
        <f>D8/D19*100</f>
        <v>0.19566367001586463</v>
      </c>
      <c r="E15" s="24">
        <f>E8/E19*100</f>
        <v>0.19601437438745506</v>
      </c>
      <c r="F15" s="12">
        <f t="shared" si="0"/>
        <v>-3.5070437159043233E-4</v>
      </c>
      <c r="G15" s="13">
        <f t="shared" si="1"/>
        <v>-1.7891768023972077E-3</v>
      </c>
      <c r="H15" s="14" t="s">
        <v>111</v>
      </c>
    </row>
    <row r="16" spans="1:8" ht="18.75" x14ac:dyDescent="0.25">
      <c r="A16" s="9" t="s">
        <v>27</v>
      </c>
      <c r="B16" s="23" t="s">
        <v>28</v>
      </c>
      <c r="C16" s="19" t="s">
        <v>24</v>
      </c>
      <c r="D16" s="24">
        <f>D11/D19*100</f>
        <v>84.426229508196727</v>
      </c>
      <c r="E16" s="24">
        <f>E11/E19*100</f>
        <v>82.168136774474576</v>
      </c>
      <c r="F16" s="12">
        <f t="shared" si="0"/>
        <v>2.258092733722151</v>
      </c>
      <c r="G16" s="13">
        <f t="shared" si="1"/>
        <v>2.7481367137725199E-2</v>
      </c>
      <c r="H16" s="14"/>
    </row>
    <row r="17" spans="1:8" ht="31.5" x14ac:dyDescent="0.25">
      <c r="A17" s="9" t="s">
        <v>29</v>
      </c>
      <c r="B17" s="10" t="s">
        <v>30</v>
      </c>
      <c r="C17" s="8" t="s">
        <v>11</v>
      </c>
      <c r="D17" s="22">
        <f>D7/D36*10000</f>
        <v>464.75154873617896</v>
      </c>
      <c r="E17" s="22">
        <f>E7/E36*10000</f>
        <v>443.8777905584638</v>
      </c>
      <c r="F17" s="12">
        <f t="shared" si="0"/>
        <v>20.87375817771516</v>
      </c>
      <c r="G17" s="13">
        <f t="shared" si="1"/>
        <v>4.7025912586103669E-2</v>
      </c>
      <c r="H17" s="14"/>
    </row>
    <row r="18" spans="1:8" ht="31.5" x14ac:dyDescent="0.25">
      <c r="A18" s="9" t="s">
        <v>31</v>
      </c>
      <c r="B18" s="10" t="s">
        <v>32</v>
      </c>
      <c r="C18" s="8" t="s">
        <v>11</v>
      </c>
      <c r="D18" s="22">
        <f>D7/D36*1000</f>
        <v>46.475154873617896</v>
      </c>
      <c r="E18" s="22">
        <f>E7/E36*1000</f>
        <v>44.38777905584638</v>
      </c>
      <c r="F18" s="12">
        <f t="shared" si="0"/>
        <v>2.087375817771516</v>
      </c>
      <c r="G18" s="13">
        <f t="shared" si="1"/>
        <v>4.7025912586103669E-2</v>
      </c>
      <c r="H18" s="14"/>
    </row>
    <row r="19" spans="1:8" ht="31.5" x14ac:dyDescent="0.25">
      <c r="A19" s="9" t="s">
        <v>33</v>
      </c>
      <c r="B19" s="10" t="s">
        <v>34</v>
      </c>
      <c r="C19" s="8" t="s">
        <v>11</v>
      </c>
      <c r="D19" s="20">
        <v>18910</v>
      </c>
      <c r="E19" s="20">
        <v>18366</v>
      </c>
      <c r="F19" s="12">
        <f t="shared" si="0"/>
        <v>544</v>
      </c>
      <c r="G19" s="13">
        <f t="shared" si="1"/>
        <v>2.9619949907437659E-2</v>
      </c>
      <c r="H19" s="14"/>
    </row>
    <row r="20" spans="1:8" ht="31.5" x14ac:dyDescent="0.25">
      <c r="A20" s="9" t="s">
        <v>35</v>
      </c>
      <c r="B20" s="25" t="s">
        <v>36</v>
      </c>
      <c r="C20" s="8" t="s">
        <v>37</v>
      </c>
      <c r="D20" s="11">
        <f>D10+D13+D21+D24</f>
        <v>45567</v>
      </c>
      <c r="E20" s="11">
        <f>E10+E13+E21+E24</f>
        <v>44876</v>
      </c>
      <c r="F20" s="12">
        <f t="shared" si="0"/>
        <v>691</v>
      </c>
      <c r="G20" s="13">
        <f t="shared" si="1"/>
        <v>1.5397985560210437E-2</v>
      </c>
      <c r="H20" s="14"/>
    </row>
    <row r="21" spans="1:8" ht="19.5" x14ac:dyDescent="0.2">
      <c r="A21" s="9" t="s">
        <v>38</v>
      </c>
      <c r="B21" s="15" t="s">
        <v>13</v>
      </c>
      <c r="C21" s="16" t="s">
        <v>37</v>
      </c>
      <c r="D21" s="21">
        <f>D22+D23</f>
        <v>3970</v>
      </c>
      <c r="E21" s="21">
        <f>E22+E23</f>
        <v>3872</v>
      </c>
      <c r="F21" s="12">
        <f t="shared" si="0"/>
        <v>98</v>
      </c>
      <c r="G21" s="13">
        <f t="shared" si="1"/>
        <v>2.5309917355371914E-2</v>
      </c>
      <c r="H21" s="14"/>
    </row>
    <row r="22" spans="1:8" ht="18.75" x14ac:dyDescent="0.2">
      <c r="A22" s="9" t="s">
        <v>39</v>
      </c>
      <c r="B22" s="18" t="s">
        <v>15</v>
      </c>
      <c r="C22" s="19" t="s">
        <v>37</v>
      </c>
      <c r="D22" s="20">
        <v>3970</v>
      </c>
      <c r="E22" s="20">
        <v>3872</v>
      </c>
      <c r="F22" s="12">
        <f t="shared" si="0"/>
        <v>98</v>
      </c>
      <c r="G22" s="13">
        <f t="shared" si="1"/>
        <v>2.5309917355371914E-2</v>
      </c>
      <c r="H22" s="14"/>
    </row>
    <row r="23" spans="1:8" ht="18.75" x14ac:dyDescent="0.2">
      <c r="A23" s="9" t="s">
        <v>40</v>
      </c>
      <c r="B23" s="18" t="s">
        <v>17</v>
      </c>
      <c r="C23" s="19" t="s">
        <v>37</v>
      </c>
      <c r="D23" s="20">
        <v>0</v>
      </c>
      <c r="E23" s="20">
        <v>0</v>
      </c>
      <c r="F23" s="12">
        <f t="shared" si="0"/>
        <v>0</v>
      </c>
      <c r="G23" s="13" t="e">
        <f t="shared" si="1"/>
        <v>#DIV/0!</v>
      </c>
      <c r="H23" s="14"/>
    </row>
    <row r="24" spans="1:8" ht="17.45" customHeight="1" x14ac:dyDescent="0.2">
      <c r="A24" s="9" t="s">
        <v>41</v>
      </c>
      <c r="B24" s="15" t="s">
        <v>19</v>
      </c>
      <c r="C24" s="16" t="s">
        <v>37</v>
      </c>
      <c r="D24" s="21">
        <f>D25+D26</f>
        <v>30848</v>
      </c>
      <c r="E24" s="21">
        <f>E25+E26</f>
        <v>30809</v>
      </c>
      <c r="F24" s="12">
        <f t="shared" si="0"/>
        <v>39</v>
      </c>
      <c r="G24" s="13">
        <f t="shared" si="1"/>
        <v>1.2658638709468484E-3</v>
      </c>
      <c r="H24" s="14"/>
    </row>
    <row r="25" spans="1:8" ht="18.75" x14ac:dyDescent="0.2">
      <c r="A25" s="9" t="s">
        <v>42</v>
      </c>
      <c r="B25" s="18" t="s">
        <v>15</v>
      </c>
      <c r="C25" s="19" t="s">
        <v>37</v>
      </c>
      <c r="D25" s="20">
        <v>23439</v>
      </c>
      <c r="E25" s="20">
        <v>23359</v>
      </c>
      <c r="F25" s="12">
        <f t="shared" si="0"/>
        <v>80</v>
      </c>
      <c r="G25" s="13">
        <f t="shared" si="1"/>
        <v>3.4248041440130272E-3</v>
      </c>
      <c r="H25" s="14"/>
    </row>
    <row r="26" spans="1:8" ht="48" customHeight="1" x14ac:dyDescent="0.2">
      <c r="A26" s="9" t="s">
        <v>43</v>
      </c>
      <c r="B26" s="18" t="s">
        <v>17</v>
      </c>
      <c r="C26" s="19" t="s">
        <v>37</v>
      </c>
      <c r="D26" s="20">
        <v>7409</v>
      </c>
      <c r="E26" s="20">
        <v>7450</v>
      </c>
      <c r="F26" s="12">
        <f t="shared" si="0"/>
        <v>-41</v>
      </c>
      <c r="G26" s="13">
        <f t="shared" si="1"/>
        <v>-5.5033557046979542E-3</v>
      </c>
      <c r="H26" s="14" t="s">
        <v>107</v>
      </c>
    </row>
    <row r="27" spans="1:8" ht="47.25" x14ac:dyDescent="0.25">
      <c r="A27" s="9" t="s">
        <v>44</v>
      </c>
      <c r="B27" s="10" t="s">
        <v>45</v>
      </c>
      <c r="C27" s="8" t="s">
        <v>24</v>
      </c>
      <c r="D27" s="22">
        <f>D20/D30*100</f>
        <v>20.396132670874177</v>
      </c>
      <c r="E27" s="22">
        <f>E20/E30*100</f>
        <v>20.377804014167651</v>
      </c>
      <c r="F27" s="12">
        <f t="shared" si="0"/>
        <v>1.8328656706525948E-2</v>
      </c>
      <c r="G27" s="13">
        <f t="shared" si="1"/>
        <v>8.9944219179760587E-4</v>
      </c>
      <c r="H27" s="14"/>
    </row>
    <row r="28" spans="1:8" ht="18.75" x14ac:dyDescent="0.25">
      <c r="A28" s="9" t="s">
        <v>46</v>
      </c>
      <c r="B28" s="23" t="s">
        <v>47</v>
      </c>
      <c r="C28" s="19" t="s">
        <v>24</v>
      </c>
      <c r="D28" s="24">
        <f>(D21+D10)/D30*100</f>
        <v>1.777001924712412</v>
      </c>
      <c r="E28" s="24">
        <f>(E21+E10)/E30*100</f>
        <v>1.7582417582417582</v>
      </c>
      <c r="F28" s="12">
        <f t="shared" si="0"/>
        <v>1.8760166470653816E-2</v>
      </c>
      <c r="G28" s="13">
        <f t="shared" si="1"/>
        <v>1.0669844680184282E-2</v>
      </c>
      <c r="H28" s="14"/>
    </row>
    <row r="29" spans="1:8" ht="18.75" x14ac:dyDescent="0.25">
      <c r="A29" s="9" t="s">
        <v>48</v>
      </c>
      <c r="B29" s="23" t="s">
        <v>49</v>
      </c>
      <c r="C29" s="19" t="s">
        <v>24</v>
      </c>
      <c r="D29" s="24">
        <f>(D13+D24)/D30*100</f>
        <v>18.619130746161765</v>
      </c>
      <c r="E29" s="24">
        <f>(E13+E24)/E30*100</f>
        <v>18.619562255925892</v>
      </c>
      <c r="F29" s="12">
        <f t="shared" si="0"/>
        <v>-4.3150976412675845E-4</v>
      </c>
      <c r="G29" s="13">
        <f t="shared" si="1"/>
        <v>-2.3175075664849665E-5</v>
      </c>
      <c r="H29" s="14" t="s">
        <v>111</v>
      </c>
    </row>
    <row r="30" spans="1:8" ht="31.5" x14ac:dyDescent="0.2">
      <c r="A30" s="9" t="s">
        <v>50</v>
      </c>
      <c r="B30" s="26" t="s">
        <v>51</v>
      </c>
      <c r="C30" s="8" t="s">
        <v>37</v>
      </c>
      <c r="D30" s="20">
        <v>223410</v>
      </c>
      <c r="E30" s="20">
        <v>220220</v>
      </c>
      <c r="F30" s="12">
        <f t="shared" si="0"/>
        <v>3190</v>
      </c>
      <c r="G30" s="13">
        <f t="shared" si="1"/>
        <v>1.4485514485514495E-2</v>
      </c>
      <c r="H30" s="14"/>
    </row>
    <row r="31" spans="1:8" ht="63" x14ac:dyDescent="0.2">
      <c r="A31" s="9" t="s">
        <v>52</v>
      </c>
      <c r="B31" s="26" t="s">
        <v>53</v>
      </c>
      <c r="C31" s="8" t="s">
        <v>24</v>
      </c>
      <c r="D31" s="12">
        <f>(D33+D34)/D35*100</f>
        <v>30.811862044156662</v>
      </c>
      <c r="E31" s="12">
        <f>(E33+E34)/E35*100</f>
        <v>30.612107245236352</v>
      </c>
      <c r="F31" s="12">
        <f t="shared" si="0"/>
        <v>0.1997547989203099</v>
      </c>
      <c r="G31" s="13">
        <f t="shared" si="1"/>
        <v>6.5253527736610639E-3</v>
      </c>
      <c r="H31" s="14"/>
    </row>
    <row r="32" spans="1:8" ht="63" x14ac:dyDescent="0.2">
      <c r="A32" s="9" t="s">
        <v>54</v>
      </c>
      <c r="B32" s="26" t="s">
        <v>55</v>
      </c>
      <c r="C32" s="8" t="s">
        <v>24</v>
      </c>
      <c r="D32" s="12">
        <f>D34/D35*100</f>
        <v>26.348981518953192</v>
      </c>
      <c r="E32" s="12">
        <f>E34/E35*100</f>
        <v>26.259344612444497</v>
      </c>
      <c r="F32" s="12">
        <f t="shared" si="0"/>
        <v>8.9636906508694381E-2</v>
      </c>
      <c r="G32" s="13">
        <f t="shared" si="1"/>
        <v>3.4135241313759668E-3</v>
      </c>
      <c r="H32" s="14"/>
    </row>
    <row r="33" spans="1:8" ht="31.5" x14ac:dyDescent="0.2">
      <c r="A33" s="9" t="s">
        <v>56</v>
      </c>
      <c r="B33" s="26" t="s">
        <v>57</v>
      </c>
      <c r="C33" s="19" t="s">
        <v>37</v>
      </c>
      <c r="D33" s="20">
        <v>3970</v>
      </c>
      <c r="E33" s="20">
        <v>3872</v>
      </c>
      <c r="F33" s="12">
        <f t="shared" si="0"/>
        <v>98</v>
      </c>
      <c r="G33" s="13">
        <f t="shared" si="1"/>
        <v>2.5309917355371914E-2</v>
      </c>
      <c r="H33" s="14"/>
    </row>
    <row r="34" spans="1:8" ht="31.5" x14ac:dyDescent="0.2">
      <c r="A34" s="9" t="s">
        <v>58</v>
      </c>
      <c r="B34" s="26" t="s">
        <v>59</v>
      </c>
      <c r="C34" s="19" t="s">
        <v>37</v>
      </c>
      <c r="D34" s="20">
        <v>23439</v>
      </c>
      <c r="E34" s="20">
        <v>23359</v>
      </c>
      <c r="F34" s="12">
        <f t="shared" si="0"/>
        <v>80</v>
      </c>
      <c r="G34" s="13">
        <f t="shared" si="1"/>
        <v>3.4248041440130272E-3</v>
      </c>
      <c r="H34" s="14"/>
    </row>
    <row r="35" spans="1:8" ht="31.5" x14ac:dyDescent="0.2">
      <c r="A35" s="9" t="s">
        <v>60</v>
      </c>
      <c r="B35" s="26" t="s">
        <v>61</v>
      </c>
      <c r="C35" s="19" t="s">
        <v>37</v>
      </c>
      <c r="D35" s="20">
        <v>88956</v>
      </c>
      <c r="E35" s="20">
        <v>88955</v>
      </c>
      <c r="F35" s="12">
        <f t="shared" si="0"/>
        <v>1</v>
      </c>
      <c r="G35" s="13">
        <f t="shared" si="1"/>
        <v>1.1241639030989958E-5</v>
      </c>
      <c r="H35" s="14"/>
    </row>
    <row r="36" spans="1:8" ht="31.5" x14ac:dyDescent="0.2">
      <c r="A36" s="9" t="s">
        <v>62</v>
      </c>
      <c r="B36" s="26" t="s">
        <v>63</v>
      </c>
      <c r="C36" s="8" t="s">
        <v>37</v>
      </c>
      <c r="D36" s="20">
        <v>344313</v>
      </c>
      <c r="E36" s="20">
        <v>340792</v>
      </c>
      <c r="F36" s="12">
        <f t="shared" si="0"/>
        <v>3521</v>
      </c>
      <c r="G36" s="13">
        <f t="shared" si="1"/>
        <v>1.0331815300828717E-2</v>
      </c>
      <c r="H36" s="14"/>
    </row>
    <row r="37" spans="1:8" ht="18.75" x14ac:dyDescent="0.25">
      <c r="A37" s="9" t="s">
        <v>64</v>
      </c>
      <c r="B37" s="10" t="s">
        <v>65</v>
      </c>
      <c r="C37" s="8" t="s">
        <v>66</v>
      </c>
      <c r="D37" s="12">
        <f>D38+D41</f>
        <v>0</v>
      </c>
      <c r="E37" s="12">
        <f>E38+E41</f>
        <v>0</v>
      </c>
      <c r="F37" s="12">
        <f t="shared" si="0"/>
        <v>0</v>
      </c>
      <c r="G37" s="13" t="e">
        <f t="shared" si="1"/>
        <v>#DIV/0!</v>
      </c>
      <c r="H37" s="14"/>
    </row>
    <row r="38" spans="1:8" ht="19.5" x14ac:dyDescent="0.2">
      <c r="A38" s="9" t="s">
        <v>67</v>
      </c>
      <c r="B38" s="15" t="s">
        <v>13</v>
      </c>
      <c r="C38" s="16" t="s">
        <v>66</v>
      </c>
      <c r="D38" s="27">
        <f>D39+D40</f>
        <v>0</v>
      </c>
      <c r="E38" s="27">
        <f>E39+E40</f>
        <v>0</v>
      </c>
      <c r="F38" s="12">
        <f t="shared" si="0"/>
        <v>0</v>
      </c>
      <c r="G38" s="13" t="e">
        <f t="shared" si="1"/>
        <v>#DIV/0!</v>
      </c>
      <c r="H38" s="14"/>
    </row>
    <row r="39" spans="1:8" ht="18.75" x14ac:dyDescent="0.3">
      <c r="A39" s="9" t="s">
        <v>68</v>
      </c>
      <c r="B39" s="18" t="s">
        <v>15</v>
      </c>
      <c r="C39" s="19" t="s">
        <v>66</v>
      </c>
      <c r="D39" s="28">
        <v>0</v>
      </c>
      <c r="E39" s="28">
        <v>0</v>
      </c>
      <c r="F39" s="12">
        <f t="shared" ref="F39:F58" si="2">D39-E39</f>
        <v>0</v>
      </c>
      <c r="G39" s="13" t="e">
        <f t="shared" ref="G39:G58" si="3">D39/E39-1</f>
        <v>#DIV/0!</v>
      </c>
      <c r="H39" s="14"/>
    </row>
    <row r="40" spans="1:8" ht="18.75" x14ac:dyDescent="0.2">
      <c r="A40" s="9" t="s">
        <v>69</v>
      </c>
      <c r="B40" s="18" t="s">
        <v>17</v>
      </c>
      <c r="C40" s="19" t="s">
        <v>66</v>
      </c>
      <c r="D40" s="29">
        <v>0</v>
      </c>
      <c r="E40" s="29">
        <v>0</v>
      </c>
      <c r="F40" s="12">
        <f t="shared" si="2"/>
        <v>0</v>
      </c>
      <c r="G40" s="13" t="e">
        <f t="shared" si="3"/>
        <v>#DIV/0!</v>
      </c>
      <c r="H40" s="14"/>
    </row>
    <row r="41" spans="1:8" ht="19.5" x14ac:dyDescent="0.2">
      <c r="A41" s="9" t="s">
        <v>70</v>
      </c>
      <c r="B41" s="15" t="s">
        <v>19</v>
      </c>
      <c r="C41" s="16" t="s">
        <v>66</v>
      </c>
      <c r="D41" s="27">
        <f>D42+D43</f>
        <v>0</v>
      </c>
      <c r="E41" s="27">
        <f>E42+E43</f>
        <v>0</v>
      </c>
      <c r="F41" s="12">
        <f t="shared" si="2"/>
        <v>0</v>
      </c>
      <c r="G41" s="13" t="e">
        <f t="shared" si="3"/>
        <v>#DIV/0!</v>
      </c>
      <c r="H41" s="14"/>
    </row>
    <row r="42" spans="1:8" ht="18.75" x14ac:dyDescent="0.2">
      <c r="A42" s="9" t="s">
        <v>71</v>
      </c>
      <c r="B42" s="18" t="s">
        <v>15</v>
      </c>
      <c r="C42" s="19" t="s">
        <v>66</v>
      </c>
      <c r="D42" s="30">
        <v>0</v>
      </c>
      <c r="E42" s="30">
        <v>0</v>
      </c>
      <c r="F42" s="12">
        <f t="shared" si="2"/>
        <v>0</v>
      </c>
      <c r="G42" s="13" t="e">
        <f t="shared" si="3"/>
        <v>#DIV/0!</v>
      </c>
      <c r="H42" s="14"/>
    </row>
    <row r="43" spans="1:8" ht="18.75" x14ac:dyDescent="0.2">
      <c r="A43" s="9" t="s">
        <v>72</v>
      </c>
      <c r="B43" s="18" t="s">
        <v>17</v>
      </c>
      <c r="C43" s="19" t="s">
        <v>66</v>
      </c>
      <c r="D43" s="30">
        <v>0</v>
      </c>
      <c r="E43" s="30">
        <v>0</v>
      </c>
      <c r="F43" s="12">
        <f t="shared" si="2"/>
        <v>0</v>
      </c>
      <c r="G43" s="13" t="e">
        <f t="shared" si="3"/>
        <v>#DIV/0!</v>
      </c>
      <c r="H43" s="14"/>
    </row>
    <row r="44" spans="1:8" ht="47.25" x14ac:dyDescent="0.25">
      <c r="A44" s="9" t="s">
        <v>73</v>
      </c>
      <c r="B44" s="10" t="s">
        <v>74</v>
      </c>
      <c r="C44" s="8" t="s">
        <v>24</v>
      </c>
      <c r="D44" s="22" t="e">
        <f>D37/D47*100</f>
        <v>#DIV/0!</v>
      </c>
      <c r="E44" s="22" t="e">
        <f>E37/E47*100</f>
        <v>#DIV/0!</v>
      </c>
      <c r="F44" s="12" t="e">
        <f t="shared" si="2"/>
        <v>#DIV/0!</v>
      </c>
      <c r="G44" s="13" t="e">
        <f t="shared" si="3"/>
        <v>#DIV/0!</v>
      </c>
      <c r="H44" s="14"/>
    </row>
    <row r="45" spans="1:8" ht="18.75" x14ac:dyDescent="0.25">
      <c r="A45" s="9" t="s">
        <v>75</v>
      </c>
      <c r="B45" s="23" t="s">
        <v>76</v>
      </c>
      <c r="C45" s="19" t="s">
        <v>24</v>
      </c>
      <c r="D45" s="24" t="e">
        <f>D38/D47*100</f>
        <v>#DIV/0!</v>
      </c>
      <c r="E45" s="24" t="e">
        <f>E38/E47*100</f>
        <v>#DIV/0!</v>
      </c>
      <c r="F45" s="12" t="e">
        <f t="shared" si="2"/>
        <v>#DIV/0!</v>
      </c>
      <c r="G45" s="13" t="e">
        <f t="shared" si="3"/>
        <v>#DIV/0!</v>
      </c>
      <c r="H45" s="14"/>
    </row>
    <row r="46" spans="1:8" ht="18.75" x14ac:dyDescent="0.25">
      <c r="A46" s="9" t="s">
        <v>77</v>
      </c>
      <c r="B46" s="23" t="s">
        <v>78</v>
      </c>
      <c r="C46" s="19" t="s">
        <v>24</v>
      </c>
      <c r="D46" s="24" t="e">
        <f>D41/D47*100</f>
        <v>#DIV/0!</v>
      </c>
      <c r="E46" s="24" t="e">
        <f>E41/E47*100</f>
        <v>#DIV/0!</v>
      </c>
      <c r="F46" s="12" t="e">
        <f t="shared" si="2"/>
        <v>#DIV/0!</v>
      </c>
      <c r="G46" s="13" t="e">
        <f t="shared" si="3"/>
        <v>#DIV/0!</v>
      </c>
      <c r="H46" s="14"/>
    </row>
    <row r="47" spans="1:8" ht="31.5" x14ac:dyDescent="0.2">
      <c r="A47" s="9" t="s">
        <v>79</v>
      </c>
      <c r="B47" s="26" t="s">
        <v>80</v>
      </c>
      <c r="C47" s="8" t="s">
        <v>66</v>
      </c>
      <c r="D47" s="30">
        <v>0</v>
      </c>
      <c r="E47" s="30">
        <v>0</v>
      </c>
      <c r="F47" s="12">
        <f t="shared" si="2"/>
        <v>0</v>
      </c>
      <c r="G47" s="13" t="e">
        <f t="shared" si="3"/>
        <v>#DIV/0!</v>
      </c>
      <c r="H47" s="14"/>
    </row>
    <row r="48" spans="1:8" ht="31.5" x14ac:dyDescent="0.25">
      <c r="A48" s="9" t="s">
        <v>81</v>
      </c>
      <c r="B48" s="10" t="s">
        <v>82</v>
      </c>
      <c r="C48" s="8" t="s">
        <v>66</v>
      </c>
      <c r="D48" s="12">
        <f>D49+D52</f>
        <v>0</v>
      </c>
      <c r="E48" s="12">
        <f>E49+E52</f>
        <v>0</v>
      </c>
      <c r="F48" s="12">
        <f t="shared" si="2"/>
        <v>0</v>
      </c>
      <c r="G48" s="13" t="e">
        <f t="shared" si="3"/>
        <v>#DIV/0!</v>
      </c>
      <c r="H48" s="14"/>
    </row>
    <row r="49" spans="1:8" ht="19.5" x14ac:dyDescent="0.2">
      <c r="A49" s="9" t="s">
        <v>83</v>
      </c>
      <c r="B49" s="15" t="s">
        <v>13</v>
      </c>
      <c r="C49" s="16" t="s">
        <v>66</v>
      </c>
      <c r="D49" s="27">
        <f>D50+D51</f>
        <v>0</v>
      </c>
      <c r="E49" s="27">
        <f>E50+E51</f>
        <v>0</v>
      </c>
      <c r="F49" s="12">
        <f t="shared" si="2"/>
        <v>0</v>
      </c>
      <c r="G49" s="13" t="e">
        <f t="shared" si="3"/>
        <v>#DIV/0!</v>
      </c>
      <c r="H49" s="14"/>
    </row>
    <row r="50" spans="1:8" ht="18.75" x14ac:dyDescent="0.2">
      <c r="A50" s="9" t="s">
        <v>84</v>
      </c>
      <c r="B50" s="18" t="s">
        <v>15</v>
      </c>
      <c r="C50" s="19" t="s">
        <v>66</v>
      </c>
      <c r="D50" s="30">
        <v>0</v>
      </c>
      <c r="E50" s="30">
        <v>0</v>
      </c>
      <c r="F50" s="12">
        <f t="shared" si="2"/>
        <v>0</v>
      </c>
      <c r="G50" s="13" t="e">
        <f t="shared" si="3"/>
        <v>#DIV/0!</v>
      </c>
      <c r="H50" s="14"/>
    </row>
    <row r="51" spans="1:8" ht="18.75" x14ac:dyDescent="0.2">
      <c r="A51" s="9" t="s">
        <v>85</v>
      </c>
      <c r="B51" s="18" t="s">
        <v>17</v>
      </c>
      <c r="C51" s="19" t="s">
        <v>66</v>
      </c>
      <c r="D51" s="30">
        <v>0</v>
      </c>
      <c r="E51" s="30">
        <v>0</v>
      </c>
      <c r="F51" s="12">
        <f t="shared" si="2"/>
        <v>0</v>
      </c>
      <c r="G51" s="13" t="e">
        <f t="shared" si="3"/>
        <v>#DIV/0!</v>
      </c>
      <c r="H51" s="14"/>
    </row>
    <row r="52" spans="1:8" ht="19.5" x14ac:dyDescent="0.2">
      <c r="A52" s="9" t="s">
        <v>86</v>
      </c>
      <c r="B52" s="15" t="s">
        <v>19</v>
      </c>
      <c r="C52" s="16" t="s">
        <v>66</v>
      </c>
      <c r="D52" s="27">
        <f>D53+D54</f>
        <v>0</v>
      </c>
      <c r="E52" s="27">
        <f>E53+E54</f>
        <v>0</v>
      </c>
      <c r="F52" s="12">
        <f t="shared" si="2"/>
        <v>0</v>
      </c>
      <c r="G52" s="13" t="e">
        <f t="shared" si="3"/>
        <v>#DIV/0!</v>
      </c>
      <c r="H52" s="14"/>
    </row>
    <row r="53" spans="1:8" ht="18.75" x14ac:dyDescent="0.2">
      <c r="A53" s="9" t="s">
        <v>87</v>
      </c>
      <c r="B53" s="18" t="s">
        <v>15</v>
      </c>
      <c r="C53" s="19" t="s">
        <v>66</v>
      </c>
      <c r="D53" s="30">
        <v>0</v>
      </c>
      <c r="E53" s="30">
        <v>0</v>
      </c>
      <c r="F53" s="12">
        <f t="shared" si="2"/>
        <v>0</v>
      </c>
      <c r="G53" s="13" t="e">
        <f t="shared" si="3"/>
        <v>#DIV/0!</v>
      </c>
      <c r="H53" s="14"/>
    </row>
    <row r="54" spans="1:8" ht="18.75" x14ac:dyDescent="0.2">
      <c r="A54" s="9" t="s">
        <v>88</v>
      </c>
      <c r="B54" s="18" t="s">
        <v>17</v>
      </c>
      <c r="C54" s="19" t="s">
        <v>66</v>
      </c>
      <c r="D54" s="30">
        <v>0</v>
      </c>
      <c r="E54" s="30">
        <v>0</v>
      </c>
      <c r="F54" s="12">
        <f t="shared" si="2"/>
        <v>0</v>
      </c>
      <c r="G54" s="13" t="e">
        <f t="shared" si="3"/>
        <v>#DIV/0!</v>
      </c>
      <c r="H54" s="14"/>
    </row>
    <row r="55" spans="1:8" ht="31.5" x14ac:dyDescent="0.25">
      <c r="A55" s="9" t="s">
        <v>89</v>
      </c>
      <c r="B55" s="31" t="s">
        <v>90</v>
      </c>
      <c r="C55" s="32" t="s">
        <v>91</v>
      </c>
      <c r="D55" s="33">
        <v>13875327885.57</v>
      </c>
      <c r="E55" s="34">
        <v>10291869175.59</v>
      </c>
      <c r="F55" s="12">
        <f t="shared" si="2"/>
        <v>3583458709.9799995</v>
      </c>
      <c r="G55" s="13">
        <f t="shared" si="3"/>
        <v>0.34818346879876372</v>
      </c>
      <c r="H55" s="14" t="s">
        <v>108</v>
      </c>
    </row>
    <row r="56" spans="1:8" ht="47.25" x14ac:dyDescent="0.25">
      <c r="A56" s="9" t="s">
        <v>92</v>
      </c>
      <c r="B56" s="35" t="s">
        <v>93</v>
      </c>
      <c r="C56" s="32" t="s">
        <v>91</v>
      </c>
      <c r="D56" s="12">
        <f>D57+D58</f>
        <v>7789570.9000000004</v>
      </c>
      <c r="E56" s="11">
        <f>E57+E58</f>
        <v>9798800</v>
      </c>
      <c r="F56" s="12">
        <f t="shared" si="2"/>
        <v>-2009229.0999999996</v>
      </c>
      <c r="G56" s="13">
        <f t="shared" si="3"/>
        <v>-0.20504848552884025</v>
      </c>
      <c r="H56" s="14" t="s">
        <v>111</v>
      </c>
    </row>
    <row r="57" spans="1:8" ht="31.5" x14ac:dyDescent="0.25">
      <c r="A57" s="9" t="s">
        <v>94</v>
      </c>
      <c r="B57" s="36" t="s">
        <v>95</v>
      </c>
      <c r="C57" s="32" t="s">
        <v>91</v>
      </c>
      <c r="D57" s="30">
        <v>7789570.9000000004</v>
      </c>
      <c r="E57" s="37">
        <v>8482900</v>
      </c>
      <c r="F57" s="12">
        <f t="shared" si="2"/>
        <v>-693329.09999999963</v>
      </c>
      <c r="G57" s="13">
        <f t="shared" si="3"/>
        <v>-8.1732556083414787E-2</v>
      </c>
      <c r="H57" s="14" t="s">
        <v>109</v>
      </c>
    </row>
    <row r="58" spans="1:8" ht="81" customHeight="1" x14ac:dyDescent="0.25">
      <c r="A58" s="9" t="s">
        <v>96</v>
      </c>
      <c r="B58" s="38" t="s">
        <v>97</v>
      </c>
      <c r="C58" s="32" t="s">
        <v>91</v>
      </c>
      <c r="D58" s="29">
        <v>0</v>
      </c>
      <c r="E58" s="20">
        <v>1315900</v>
      </c>
      <c r="F58" s="12">
        <f t="shared" si="2"/>
        <v>-1315900</v>
      </c>
      <c r="G58" s="13">
        <f t="shared" si="3"/>
        <v>-1</v>
      </c>
      <c r="H58" s="14" t="s">
        <v>110</v>
      </c>
    </row>
    <row r="59" spans="1:8" x14ac:dyDescent="0.2">
      <c r="B59" s="39"/>
      <c r="C59" s="40"/>
      <c r="D59" s="40"/>
      <c r="E59" s="40"/>
      <c r="F59" s="40"/>
      <c r="G59" s="40"/>
    </row>
    <row r="60" spans="1:8" ht="15.75" x14ac:dyDescent="0.25">
      <c r="B60" s="41" t="s">
        <v>98</v>
      </c>
      <c r="C60" s="42"/>
      <c r="D60" s="43"/>
      <c r="E60" s="42"/>
      <c r="F60" s="44"/>
      <c r="G60" s="44"/>
    </row>
    <row r="61" spans="1:8" x14ac:dyDescent="0.2">
      <c r="B61" s="45"/>
      <c r="C61" s="46"/>
      <c r="D61" s="47" t="s">
        <v>99</v>
      </c>
      <c r="E61" s="47"/>
      <c r="F61" s="48" t="s">
        <v>100</v>
      </c>
      <c r="G61" s="48" t="s">
        <v>100</v>
      </c>
    </row>
    <row r="62" spans="1:8" x14ac:dyDescent="0.2">
      <c r="B62" s="45" t="s">
        <v>101</v>
      </c>
      <c r="C62" s="47"/>
      <c r="D62" s="47"/>
      <c r="E62" s="47"/>
      <c r="F62" s="47"/>
      <c r="G62" s="47"/>
    </row>
    <row r="63" spans="1:8" x14ac:dyDescent="0.2">
      <c r="B63" s="45" t="s">
        <v>102</v>
      </c>
      <c r="C63" s="47"/>
      <c r="D63" s="47"/>
      <c r="E63" s="47"/>
      <c r="F63" s="47"/>
      <c r="G63" s="47"/>
    </row>
    <row r="64" spans="1:8" x14ac:dyDescent="0.2">
      <c r="B64" s="49"/>
      <c r="C64" s="40"/>
      <c r="D64" s="40"/>
      <c r="E64" s="40"/>
      <c r="F64" s="40"/>
      <c r="G64" s="40"/>
    </row>
    <row r="65" spans="2:7" ht="15.75" x14ac:dyDescent="0.2">
      <c r="B65" s="50" t="s">
        <v>103</v>
      </c>
      <c r="C65" s="50"/>
      <c r="D65" s="50"/>
      <c r="E65" s="50"/>
      <c r="F65" s="50"/>
      <c r="G65" s="50"/>
    </row>
    <row r="66" spans="2:7" ht="17.25" customHeight="1" x14ac:dyDescent="0.2">
      <c r="B66" s="54" t="s">
        <v>104</v>
      </c>
      <c r="C66" s="54"/>
      <c r="D66" s="54"/>
      <c r="E66" s="54"/>
      <c r="F66" s="54"/>
      <c r="G66" s="51"/>
    </row>
    <row r="67" spans="2:7" ht="15.75" x14ac:dyDescent="0.2">
      <c r="B67" s="52" t="s">
        <v>105</v>
      </c>
      <c r="C67" s="53"/>
      <c r="D67" s="53"/>
      <c r="E67" s="53"/>
      <c r="F67" s="53"/>
      <c r="G67" s="53"/>
    </row>
  </sheetData>
  <mergeCells count="5">
    <mergeCell ref="B66:F66"/>
    <mergeCell ref="E1:F1"/>
    <mergeCell ref="B3:F3"/>
    <mergeCell ref="B4:F4"/>
    <mergeCell ref="B5:F5"/>
  </mergeCells>
  <conditionalFormatting sqref="D9:E10 D19:E19 D22:E23 D13 E12:E13 D25:E26 D33:E36 D42:E43 D50:E51 D53:E54 D30:E30 D47:E47">
    <cfRule type="cellIs" dxfId="3" priority="86" operator="equal">
      <formula>#REF!</formula>
    </cfRule>
    <cfRule type="cellIs" dxfId="2" priority="87" operator="notBetween">
      <formula>#REF!-0.15</formula>
      <formula>#REF!+0.15</formula>
    </cfRule>
  </conditionalFormatting>
  <conditionalFormatting sqref="D12">
    <cfRule type="cellIs" dxfId="1" priority="106" operator="equal">
      <formula>#REF!</formula>
    </cfRule>
    <cfRule type="cellIs" dxfId="0" priority="107" operator="notBetween">
      <formula>#REF! -0.15</formula>
      <formula>#REF!+0.15</formula>
    </cfRule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 V1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Бурлакова А.В.</cp:lastModifiedBy>
  <cp:revision>269</cp:revision>
  <dcterms:created xsi:type="dcterms:W3CDTF">2017-01-20T15:44:22Z</dcterms:created>
  <dcterms:modified xsi:type="dcterms:W3CDTF">2023-06-01T13:58:53Z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